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der\Desktop\JU\PROSPECTS - CUSTOMERS\PENDING\Association of Public Health Laboratories\"/>
    </mc:Choice>
  </mc:AlternateContent>
  <bookViews>
    <workbookView xWindow="10950" yWindow="45" windowWidth="13635" windowHeight="10095"/>
  </bookViews>
  <sheets>
    <sheet name="TCO" sheetId="2" r:id="rId1"/>
    <sheet name="Servic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C12" i="3"/>
  <c r="I11" i="3"/>
  <c r="E11" i="3"/>
  <c r="I9" i="3"/>
  <c r="E9" i="3"/>
  <c r="I8" i="3"/>
  <c r="E8" i="3"/>
  <c r="I7" i="3"/>
  <c r="E7" i="3"/>
  <c r="I6" i="3"/>
  <c r="E6" i="3"/>
  <c r="I5" i="3"/>
  <c r="E5" i="3"/>
  <c r="I4" i="3"/>
  <c r="E4" i="3"/>
  <c r="I3" i="3"/>
  <c r="E3" i="3"/>
  <c r="E12" i="3" l="1"/>
  <c r="I12" i="3"/>
  <c r="D20" i="2" l="1"/>
  <c r="H17" i="2" l="1"/>
  <c r="G17" i="2"/>
  <c r="F17" i="2"/>
  <c r="E17" i="2"/>
  <c r="E24" i="2" l="1"/>
  <c r="G24" i="2"/>
  <c r="H19" i="2"/>
  <c r="H24" i="2" s="1"/>
  <c r="G19" i="2"/>
  <c r="F19" i="2"/>
  <c r="F24" i="2" s="1"/>
  <c r="E19" i="2"/>
  <c r="D19" i="2" l="1"/>
  <c r="D14" i="2"/>
  <c r="D10" i="2"/>
  <c r="D6" i="2"/>
  <c r="D5" i="2"/>
  <c r="D4" i="2"/>
  <c r="D3" i="2"/>
  <c r="D11" i="2" l="1"/>
  <c r="H11" i="2"/>
  <c r="G11" i="2"/>
  <c r="F11" i="2"/>
  <c r="E11" i="2"/>
  <c r="H7" i="2"/>
  <c r="G7" i="2"/>
  <c r="F7" i="2"/>
  <c r="E7" i="2"/>
  <c r="D7" i="2"/>
  <c r="D8" i="2" s="1"/>
  <c r="D24" i="2" s="1"/>
  <c r="D12" i="2"/>
  <c r="I24" i="2" l="1"/>
</calcChain>
</file>

<file path=xl/comments1.xml><?xml version="1.0" encoding="utf-8"?>
<comments xmlns="http://schemas.openxmlformats.org/spreadsheetml/2006/main">
  <authors>
    <author>John Uder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Average Blended Rate</t>
        </r>
      </text>
    </comment>
  </commentList>
</comments>
</file>

<file path=xl/sharedStrings.xml><?xml version="1.0" encoding="utf-8"?>
<sst xmlns="http://schemas.openxmlformats.org/spreadsheetml/2006/main" count="56" uniqueCount="54">
  <si>
    <t>Total</t>
  </si>
  <si>
    <t>QTY</t>
  </si>
  <si>
    <t>TOTAL</t>
  </si>
  <si>
    <t>YEAR 1</t>
  </si>
  <si>
    <t>YEAR 2</t>
  </si>
  <si>
    <t>$ / unit</t>
  </si>
  <si>
    <t>JET License Total</t>
  </si>
  <si>
    <r>
      <t>Starter Pack (</t>
    </r>
    <r>
      <rPr>
        <b/>
        <sz val="9"/>
        <color theme="1"/>
        <rFont val="Calibri"/>
        <family val="2"/>
        <scheme val="minor"/>
      </rPr>
      <t>Includes 3 Full users</t>
    </r>
    <r>
      <rPr>
        <sz val="9"/>
        <color theme="1"/>
        <rFont val="Calibri"/>
        <family val="2"/>
        <scheme val="minor"/>
      </rPr>
      <t>)</t>
    </r>
  </si>
  <si>
    <t>YEAR 3</t>
  </si>
  <si>
    <t>YEAR 4</t>
  </si>
  <si>
    <t>YEAR 5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</si>
  <si>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>Good faith estimate based on experience working with similar size organizations with similar complexity and requirements.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</si>
  <si>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Annual Consulting Hours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</si>
  <si>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Training (</t>
    </r>
    <r>
      <rPr>
        <b/>
        <sz val="9"/>
        <color theme="1"/>
        <rFont val="Calibri"/>
        <family val="2"/>
        <scheme val="minor"/>
      </rPr>
      <t>included in Year 1</t>
    </r>
    <r>
      <rPr>
        <sz val="9"/>
        <color theme="1"/>
        <rFont val="Calibri"/>
        <family val="2"/>
        <scheme val="minor"/>
      </rPr>
      <t>)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</si>
  <si>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Suggested budget for on-going training for existing staff (as needed) or new staff.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</si>
  <si>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Estimated</t>
    </r>
    <r>
      <rPr>
        <vertAlign val="super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on-going consulting budget based on experience working with similar size organizations with similar complexity and requirements.</t>
    </r>
  </si>
  <si>
    <t>5 Year TCO</t>
  </si>
  <si>
    <t>Navigator License Total</t>
  </si>
  <si>
    <t>Maintenance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</si>
  <si>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>Implementation (# of hours)</t>
    </r>
  </si>
  <si>
    <t>Notes</t>
  </si>
  <si>
    <t>User numbers should be confirmed.</t>
  </si>
  <si>
    <t>Annual Hosting Cost</t>
  </si>
  <si>
    <t>Hardware (if not hosting)</t>
  </si>
  <si>
    <t>Integrated Payment Processing</t>
  </si>
  <si>
    <r>
      <t xml:space="preserve">Jet Reports </t>
    </r>
    <r>
      <rPr>
        <sz val="8"/>
        <color theme="1"/>
        <rFont val="Calibri"/>
        <family val="2"/>
        <scheme val="minor"/>
      </rPr>
      <t>(3 Report Designers, Unlimited Viewers)</t>
    </r>
  </si>
  <si>
    <t>Description</t>
  </si>
  <si>
    <t xml:space="preserve">Low Est. </t>
  </si>
  <si>
    <t xml:space="preserve"> Price </t>
  </si>
  <si>
    <t xml:space="preserve"> High Est. </t>
  </si>
  <si>
    <t xml:space="preserve">Price </t>
  </si>
  <si>
    <t>Professional Services</t>
  </si>
  <si>
    <t>IT Services</t>
  </si>
  <si>
    <t>Project Management</t>
  </si>
  <si>
    <t>Design Study (Discovery)</t>
  </si>
  <si>
    <t>General Consulting</t>
  </si>
  <si>
    <t>Data Conversion</t>
  </si>
  <si>
    <t xml:space="preserve">Development </t>
  </si>
  <si>
    <t xml:space="preserve">Application Training </t>
  </si>
  <si>
    <t>Jet Reports Training (3 attendees)</t>
  </si>
  <si>
    <t xml:space="preserve">N/A </t>
  </si>
  <si>
    <t xml:space="preserve"> N/A </t>
  </si>
  <si>
    <t>Go Live, Transition to Support, On-Site Support</t>
  </si>
  <si>
    <t>Total Professional Services</t>
  </si>
  <si>
    <t>Association of Public Health Laboratories</t>
  </si>
  <si>
    <t>Extended Pack</t>
  </si>
  <si>
    <t>Advanced grant management &amp; budgeting.</t>
  </si>
  <si>
    <t>Advanced financial reporting.</t>
  </si>
  <si>
    <t>Optional. Will vary by provider.</t>
  </si>
  <si>
    <t>Will vary.</t>
  </si>
  <si>
    <t>Serenic Navigator Perpetual Licensing</t>
  </si>
  <si>
    <t>Additional Full User - Concurrent</t>
  </si>
  <si>
    <t>Limited User - Concurrent</t>
  </si>
  <si>
    <t>Estimated Travel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</si>
</sst>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BD4B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44" fontId="2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4" fontId="2" fillId="0" borderId="1" xfId="1" applyFont="1" applyFill="1" applyBorder="1"/>
    <xf numFmtId="9" fontId="2" fillId="0" borderId="1" xfId="0" applyNumberFormat="1" applyFont="1" applyFill="1" applyBorder="1" applyAlignment="1">
      <alignment horizontal="center"/>
    </xf>
    <xf numFmtId="44" fontId="2" fillId="0" borderId="1" xfId="1" applyNumberFormat="1" applyFont="1" applyFill="1" applyBorder="1"/>
    <xf numFmtId="0" fontId="3" fillId="0" borderId="1" xfId="0" applyFont="1" applyFill="1" applyBorder="1" applyAlignment="1">
      <alignment horizontal="left" indent="1"/>
    </xf>
    <xf numFmtId="44" fontId="3" fillId="4" borderId="1" xfId="1" applyFont="1" applyFill="1" applyBorder="1"/>
    <xf numFmtId="0" fontId="2" fillId="0" borderId="1" xfId="0" applyFont="1" applyBorder="1"/>
    <xf numFmtId="44" fontId="2" fillId="4" borderId="1" xfId="1" applyFont="1" applyFill="1" applyBorder="1"/>
    <xf numFmtId="0" fontId="2" fillId="6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44" fontId="3" fillId="0" borderId="1" xfId="1" applyFont="1" applyFill="1" applyBorder="1"/>
    <xf numFmtId="44" fontId="2" fillId="4" borderId="1" xfId="0" applyNumberFormat="1" applyFont="1" applyFill="1" applyBorder="1"/>
    <xf numFmtId="44" fontId="2" fillId="7" borderId="1" xfId="1" applyFont="1" applyFill="1" applyBorder="1"/>
    <xf numFmtId="0" fontId="3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4" fontId="3" fillId="5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9" borderId="1" xfId="0" applyFont="1" applyFill="1" applyBorder="1"/>
    <xf numFmtId="44" fontId="2" fillId="4" borderId="1" xfId="1" applyNumberFormat="1" applyFont="1" applyFill="1" applyBorder="1"/>
    <xf numFmtId="44" fontId="3" fillId="6" borderId="1" xfId="1" applyFont="1" applyFill="1" applyBorder="1"/>
    <xf numFmtId="44" fontId="2" fillId="6" borderId="1" xfId="0" applyNumberFormat="1" applyFont="1" applyFill="1" applyBorder="1"/>
    <xf numFmtId="4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10" borderId="2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right" vertical="center"/>
    </xf>
    <xf numFmtId="0" fontId="7" fillId="10" borderId="2" xfId="0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indent="1"/>
    </xf>
    <xf numFmtId="0" fontId="8" fillId="0" borderId="4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right" vertical="center" indent="1"/>
    </xf>
    <xf numFmtId="0" fontId="8" fillId="0" borderId="5" xfId="0" applyFont="1" applyFill="1" applyBorder="1" applyAlignment="1">
      <alignment horizontal="right" vertical="center" indent="1"/>
    </xf>
    <xf numFmtId="4" fontId="8" fillId="0" borderId="5" xfId="0" applyNumberFormat="1" applyFont="1" applyFill="1" applyBorder="1" applyAlignment="1">
      <alignment horizontal="right" vertical="center" indent="1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right" vertical="center" indent="1"/>
    </xf>
    <xf numFmtId="8" fontId="7" fillId="0" borderId="5" xfId="0" applyNumberFormat="1" applyFont="1" applyFill="1" applyBorder="1" applyAlignment="1">
      <alignment horizontal="right" vertical="center"/>
    </xf>
    <xf numFmtId="8" fontId="7" fillId="0" borderId="5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indent="1"/>
    </xf>
    <xf numFmtId="0" fontId="8" fillId="0" borderId="6" xfId="0" applyFont="1" applyFill="1" applyBorder="1" applyAlignment="1">
      <alignment horizontal="right" vertical="center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110" zoomScaleNormal="110" workbookViewId="0"/>
  </sheetViews>
  <sheetFormatPr defaultRowHeight="12" x14ac:dyDescent="0.2"/>
  <cols>
    <col min="1" max="1" width="38.42578125" style="1" customWidth="1"/>
    <col min="2" max="2" width="6.7109375" style="1" customWidth="1"/>
    <col min="3" max="3" width="9.85546875" style="1" bestFit="1" customWidth="1"/>
    <col min="4" max="4" width="10.85546875" style="1" customWidth="1"/>
    <col min="5" max="8" width="10.7109375" style="2" bestFit="1" customWidth="1"/>
    <col min="9" max="9" width="34.7109375" style="1" bestFit="1" customWidth="1"/>
    <col min="10" max="16384" width="9.140625" style="1"/>
  </cols>
  <sheetData>
    <row r="1" spans="1:9" x14ac:dyDescent="0.2">
      <c r="A1" s="21" t="s">
        <v>44</v>
      </c>
      <c r="B1" s="6"/>
      <c r="C1" s="6"/>
      <c r="D1" s="22" t="s">
        <v>3</v>
      </c>
      <c r="E1" s="23" t="s">
        <v>4</v>
      </c>
      <c r="F1" s="23" t="s">
        <v>8</v>
      </c>
      <c r="G1" s="23" t="s">
        <v>9</v>
      </c>
      <c r="H1" s="23" t="s">
        <v>10</v>
      </c>
      <c r="I1" s="30" t="s">
        <v>20</v>
      </c>
    </row>
    <row r="2" spans="1:9" x14ac:dyDescent="0.2">
      <c r="A2" s="24" t="s">
        <v>50</v>
      </c>
      <c r="B2" s="4" t="s">
        <v>1</v>
      </c>
      <c r="C2" s="4" t="s">
        <v>5</v>
      </c>
      <c r="D2" s="4" t="s">
        <v>2</v>
      </c>
      <c r="E2" s="5"/>
      <c r="F2" s="5"/>
      <c r="G2" s="5"/>
      <c r="H2" s="5"/>
      <c r="I2" s="13"/>
    </row>
    <row r="3" spans="1:9" x14ac:dyDescent="0.2">
      <c r="A3" s="6" t="s">
        <v>7</v>
      </c>
      <c r="B3" s="7">
        <v>1</v>
      </c>
      <c r="C3" s="8">
        <v>15600</v>
      </c>
      <c r="D3" s="8">
        <f>C3*B3</f>
        <v>15600</v>
      </c>
      <c r="E3" s="5"/>
      <c r="F3" s="5"/>
      <c r="G3" s="5"/>
      <c r="H3" s="5"/>
      <c r="I3" s="13"/>
    </row>
    <row r="4" spans="1:9" x14ac:dyDescent="0.2">
      <c r="A4" s="57" t="s">
        <v>51</v>
      </c>
      <c r="B4" s="31">
        <v>3</v>
      </c>
      <c r="C4" s="8">
        <v>6000</v>
      </c>
      <c r="D4" s="8">
        <f>C4*B4</f>
        <v>18000</v>
      </c>
      <c r="E4" s="5"/>
      <c r="F4" s="5"/>
      <c r="G4" s="5"/>
      <c r="H4" s="5"/>
      <c r="I4" s="13" t="s">
        <v>21</v>
      </c>
    </row>
    <row r="5" spans="1:9" x14ac:dyDescent="0.2">
      <c r="A5" s="57" t="s">
        <v>52</v>
      </c>
      <c r="B5" s="31">
        <v>5</v>
      </c>
      <c r="C5" s="8">
        <v>1200</v>
      </c>
      <c r="D5" s="8">
        <f>C5*B5</f>
        <v>6000</v>
      </c>
      <c r="E5" s="5"/>
      <c r="F5" s="5"/>
      <c r="G5" s="5"/>
      <c r="H5" s="5"/>
      <c r="I5" s="13" t="s">
        <v>21</v>
      </c>
    </row>
    <row r="6" spans="1:9" x14ac:dyDescent="0.2">
      <c r="A6" s="6" t="s">
        <v>45</v>
      </c>
      <c r="B6" s="7">
        <v>1</v>
      </c>
      <c r="C6" s="8">
        <v>14400</v>
      </c>
      <c r="D6" s="8">
        <f>C6*B6</f>
        <v>14400</v>
      </c>
      <c r="E6" s="5"/>
      <c r="F6" s="5"/>
      <c r="G6" s="5"/>
      <c r="H6" s="5"/>
      <c r="I6" s="6" t="s">
        <v>46</v>
      </c>
    </row>
    <row r="7" spans="1:9" x14ac:dyDescent="0.2">
      <c r="A7" s="6" t="s">
        <v>18</v>
      </c>
      <c r="B7" s="9"/>
      <c r="C7" s="8"/>
      <c r="D7" s="10">
        <f>0.21*(D3+D4+D5+D6)</f>
        <v>11340</v>
      </c>
      <c r="E7" s="26">
        <f>(D3+D4+D5+D6)*0.21</f>
        <v>11340</v>
      </c>
      <c r="F7" s="26">
        <f>(D3+D4+D5+D6)*0.21</f>
        <v>11340</v>
      </c>
      <c r="G7" s="26">
        <f>(D3+D4+D5+D6)*0.21</f>
        <v>11340</v>
      </c>
      <c r="H7" s="26">
        <f>(D3+D4+D5+D6)*0.21</f>
        <v>11340</v>
      </c>
      <c r="I7" s="13"/>
    </row>
    <row r="8" spans="1:9" x14ac:dyDescent="0.2">
      <c r="A8" s="11" t="s">
        <v>17</v>
      </c>
      <c r="B8" s="9"/>
      <c r="C8" s="8"/>
      <c r="D8" s="12">
        <f>SUM(D3:D7)</f>
        <v>65340</v>
      </c>
      <c r="E8" s="10"/>
      <c r="F8" s="10"/>
      <c r="G8" s="10"/>
      <c r="H8" s="10"/>
      <c r="I8" s="13"/>
    </row>
    <row r="9" spans="1:9" x14ac:dyDescent="0.2">
      <c r="A9" s="6"/>
      <c r="B9" s="9"/>
      <c r="C9" s="8"/>
      <c r="D9" s="8"/>
      <c r="E9" s="5"/>
      <c r="F9" s="5"/>
      <c r="G9" s="5"/>
      <c r="H9" s="5"/>
      <c r="I9" s="13"/>
    </row>
    <row r="10" spans="1:9" x14ac:dyDescent="0.2">
      <c r="A10" s="6" t="s">
        <v>25</v>
      </c>
      <c r="B10" s="7">
        <v>1</v>
      </c>
      <c r="C10" s="8">
        <v>5995</v>
      </c>
      <c r="D10" s="8">
        <f>C10*B10</f>
        <v>5995</v>
      </c>
      <c r="E10" s="5"/>
      <c r="F10" s="5"/>
      <c r="G10" s="5"/>
      <c r="H10" s="5"/>
      <c r="I10" s="13" t="s">
        <v>47</v>
      </c>
    </row>
    <row r="11" spans="1:9" x14ac:dyDescent="0.2">
      <c r="A11" s="6" t="s">
        <v>18</v>
      </c>
      <c r="B11" s="7"/>
      <c r="C11" s="8"/>
      <c r="D11" s="8">
        <f>(D10)*0.16</f>
        <v>959.2</v>
      </c>
      <c r="E11" s="19">
        <f>(D10)*0.16</f>
        <v>959.2</v>
      </c>
      <c r="F11" s="19">
        <f>(D10)*0.16</f>
        <v>959.2</v>
      </c>
      <c r="G11" s="19">
        <f>(D10)*0.16</f>
        <v>959.2</v>
      </c>
      <c r="H11" s="19">
        <f>(D10)*0.16</f>
        <v>959.2</v>
      </c>
      <c r="I11" s="13"/>
    </row>
    <row r="12" spans="1:9" x14ac:dyDescent="0.2">
      <c r="A12" s="11" t="s">
        <v>6</v>
      </c>
      <c r="B12" s="7"/>
      <c r="C12" s="8"/>
      <c r="D12" s="12">
        <f>SUM(D10:D11)</f>
        <v>6954.2</v>
      </c>
      <c r="E12" s="10"/>
      <c r="F12" s="10"/>
      <c r="G12" s="10"/>
      <c r="H12" s="10"/>
      <c r="I12" s="13"/>
    </row>
    <row r="13" spans="1:9" x14ac:dyDescent="0.2">
      <c r="A13" s="11"/>
      <c r="B13" s="7"/>
      <c r="C13" s="8"/>
      <c r="D13" s="18"/>
      <c r="E13" s="10"/>
      <c r="F13" s="10"/>
      <c r="G13" s="10"/>
      <c r="H13" s="10"/>
      <c r="I13" s="13" t="s">
        <v>24</v>
      </c>
    </row>
    <row r="14" spans="1:9" ht="14.25" x14ac:dyDescent="0.2">
      <c r="A14" s="6" t="s">
        <v>19</v>
      </c>
      <c r="B14" s="7">
        <v>450</v>
      </c>
      <c r="C14" s="8">
        <v>190</v>
      </c>
      <c r="D14" s="12">
        <f t="shared" ref="D14" si="0">C14*B14</f>
        <v>85500</v>
      </c>
      <c r="E14" s="5"/>
      <c r="F14" s="5"/>
      <c r="G14" s="5"/>
      <c r="H14" s="5"/>
      <c r="I14" s="13"/>
    </row>
    <row r="15" spans="1:9" x14ac:dyDescent="0.2">
      <c r="A15" s="6" t="s">
        <v>53</v>
      </c>
      <c r="B15" s="7"/>
      <c r="C15" s="8"/>
      <c r="D15" s="12">
        <v>1500</v>
      </c>
      <c r="E15" s="5"/>
      <c r="F15" s="5"/>
      <c r="G15" s="5"/>
      <c r="H15" s="5"/>
      <c r="I15" s="13"/>
    </row>
    <row r="16" spans="1:9" x14ac:dyDescent="0.2">
      <c r="A16" s="6"/>
      <c r="B16" s="7"/>
      <c r="C16" s="8"/>
      <c r="D16" s="8"/>
      <c r="E16" s="5"/>
      <c r="F16" s="5"/>
      <c r="G16" s="5"/>
      <c r="H16" s="5"/>
      <c r="I16" s="13"/>
    </row>
    <row r="17" spans="1:9" ht="14.25" x14ac:dyDescent="0.2">
      <c r="A17" s="25" t="s">
        <v>12</v>
      </c>
      <c r="B17" s="7">
        <v>20</v>
      </c>
      <c r="C17" s="8">
        <v>195</v>
      </c>
      <c r="D17" s="14">
        <v>0</v>
      </c>
      <c r="E17" s="14">
        <f>C17*B17</f>
        <v>3900</v>
      </c>
      <c r="F17" s="14">
        <f>C17*B17</f>
        <v>3900</v>
      </c>
      <c r="G17" s="14">
        <f>C17*B17</f>
        <v>3900</v>
      </c>
      <c r="H17" s="14">
        <f>C17*B17</f>
        <v>3900</v>
      </c>
      <c r="I17" s="13"/>
    </row>
    <row r="18" spans="1:9" x14ac:dyDescent="0.2">
      <c r="A18" s="6"/>
      <c r="B18" s="7"/>
      <c r="C18" s="8"/>
      <c r="D18" s="8"/>
      <c r="E18" s="5"/>
      <c r="F18" s="5"/>
      <c r="G18" s="5"/>
      <c r="H18" s="5"/>
      <c r="I18" s="13"/>
    </row>
    <row r="19" spans="1:9" x14ac:dyDescent="0.2">
      <c r="A19" s="15" t="s">
        <v>22</v>
      </c>
      <c r="B19" s="7">
        <v>1</v>
      </c>
      <c r="C19" s="8">
        <v>16500</v>
      </c>
      <c r="D19" s="27">
        <f>C19*B19</f>
        <v>16500</v>
      </c>
      <c r="E19" s="28">
        <f>C19*B19</f>
        <v>16500</v>
      </c>
      <c r="F19" s="28">
        <f>C19*B19</f>
        <v>16500</v>
      </c>
      <c r="G19" s="28">
        <f>C19*B19</f>
        <v>16500</v>
      </c>
      <c r="H19" s="28">
        <f>C19*B19</f>
        <v>16500</v>
      </c>
      <c r="I19" s="13" t="s">
        <v>48</v>
      </c>
    </row>
    <row r="20" spans="1:9" x14ac:dyDescent="0.2">
      <c r="A20" s="16" t="s">
        <v>23</v>
      </c>
      <c r="B20" s="7">
        <v>0</v>
      </c>
      <c r="C20" s="8">
        <v>10000</v>
      </c>
      <c r="D20" s="20">
        <f>C20*B20</f>
        <v>0</v>
      </c>
      <c r="E20" s="5"/>
      <c r="F20" s="5"/>
      <c r="G20" s="5"/>
      <c r="H20" s="5"/>
      <c r="I20" s="13" t="s">
        <v>49</v>
      </c>
    </row>
    <row r="21" spans="1:9" x14ac:dyDescent="0.2">
      <c r="A21" s="6"/>
      <c r="B21" s="6"/>
      <c r="C21" s="8"/>
      <c r="D21" s="8"/>
      <c r="E21" s="5"/>
      <c r="F21" s="5"/>
      <c r="G21" s="5"/>
      <c r="H21" s="5"/>
      <c r="I21" s="13"/>
    </row>
    <row r="22" spans="1:9" ht="14.25" x14ac:dyDescent="0.2">
      <c r="A22" s="17" t="s">
        <v>13</v>
      </c>
      <c r="B22" s="6"/>
      <c r="C22" s="8"/>
      <c r="D22" s="8">
        <v>0</v>
      </c>
      <c r="E22" s="19">
        <v>2500</v>
      </c>
      <c r="F22" s="19">
        <v>2500</v>
      </c>
      <c r="G22" s="19">
        <v>2500</v>
      </c>
      <c r="H22" s="19">
        <v>2500</v>
      </c>
      <c r="I22" s="13"/>
    </row>
    <row r="23" spans="1:9" x14ac:dyDescent="0.2">
      <c r="A23" s="6"/>
      <c r="B23" s="6"/>
      <c r="C23" s="8"/>
      <c r="D23" s="8"/>
      <c r="E23" s="5"/>
      <c r="F23" s="5"/>
      <c r="G23" s="5"/>
      <c r="H23" s="5"/>
      <c r="I23" s="13"/>
    </row>
    <row r="24" spans="1:9" x14ac:dyDescent="0.2">
      <c r="A24" s="4" t="s">
        <v>0</v>
      </c>
      <c r="B24" s="6"/>
      <c r="C24" s="18"/>
      <c r="D24" s="18">
        <f>D8+D12++D14+D17+D19+D20+D22</f>
        <v>174294.2</v>
      </c>
      <c r="E24" s="18">
        <f>E8+E12+E14+E17+E19+E20+E22</f>
        <v>22900</v>
      </c>
      <c r="F24" s="18">
        <f>F8+F12+F14+F17+F19+F20+F22</f>
        <v>22900</v>
      </c>
      <c r="G24" s="18">
        <f>G8+G12+G14+G17+G19+G20+G22</f>
        <v>22900</v>
      </c>
      <c r="H24" s="18">
        <f>H8+H12+H14+H17+H19+H20+H22</f>
        <v>22900</v>
      </c>
      <c r="I24" s="29">
        <f>SUM(D24:H24)</f>
        <v>265894.2</v>
      </c>
    </row>
    <row r="25" spans="1:9" x14ac:dyDescent="0.2">
      <c r="A25" s="3"/>
      <c r="B25" s="3"/>
      <c r="C25" s="3"/>
      <c r="D25" s="3"/>
      <c r="I25" s="32" t="s">
        <v>16</v>
      </c>
    </row>
    <row r="26" spans="1:9" ht="14.25" x14ac:dyDescent="0.2">
      <c r="A26" s="1" t="s">
        <v>11</v>
      </c>
      <c r="B26" s="3"/>
      <c r="C26" s="3"/>
      <c r="D26" s="3"/>
    </row>
    <row r="27" spans="1:9" ht="14.25" x14ac:dyDescent="0.2">
      <c r="A27" s="1" t="s">
        <v>15</v>
      </c>
    </row>
    <row r="28" spans="1:9" ht="14.25" x14ac:dyDescent="0.2">
      <c r="A28" s="1" t="s">
        <v>14</v>
      </c>
    </row>
  </sheetData>
  <pageMargins left="0.7" right="0.7" top="0.75" bottom="0.75" header="0.3" footer="0.3"/>
  <pageSetup scale="85" fitToHeight="0" orientation="landscape" r:id="rId1"/>
  <headerFooter>
    <oddHeader>&amp;C&amp;"-,Bold"&amp;12AVF Consulting, Inc.
January 30, 2015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42.28515625" bestFit="1" customWidth="1"/>
    <col min="5" max="5" width="11.7109375" bestFit="1" customWidth="1"/>
    <col min="7" max="7" width="10" bestFit="1" customWidth="1"/>
    <col min="9" max="9" width="11.7109375" bestFit="1" customWidth="1"/>
  </cols>
  <sheetData>
    <row r="1" spans="1:9" ht="15.75" thickBot="1" x14ac:dyDescent="0.3">
      <c r="A1" s="33" t="s">
        <v>26</v>
      </c>
      <c r="B1" s="34"/>
      <c r="C1" s="35" t="s">
        <v>27</v>
      </c>
      <c r="D1" s="35"/>
      <c r="E1" s="35" t="s">
        <v>28</v>
      </c>
      <c r="F1" s="35"/>
      <c r="G1" s="35" t="s">
        <v>29</v>
      </c>
      <c r="H1" s="35"/>
      <c r="I1" s="36" t="s">
        <v>30</v>
      </c>
    </row>
    <row r="2" spans="1:9" ht="15.75" thickBot="1" x14ac:dyDescent="0.3">
      <c r="A2" s="37" t="s">
        <v>31</v>
      </c>
      <c r="B2" s="38"/>
      <c r="C2" s="39"/>
      <c r="D2" s="39"/>
      <c r="E2" s="39"/>
      <c r="F2" s="39"/>
      <c r="G2" s="39"/>
      <c r="H2" s="39"/>
      <c r="I2" s="40"/>
    </row>
    <row r="3" spans="1:9" ht="15.75" thickBot="1" x14ac:dyDescent="0.3">
      <c r="A3" s="41" t="s">
        <v>32</v>
      </c>
      <c r="B3" s="42"/>
      <c r="C3" s="43">
        <v>12</v>
      </c>
      <c r="D3" s="44"/>
      <c r="E3" s="45">
        <f t="shared" ref="E3:E9" si="0">190*C3</f>
        <v>2280</v>
      </c>
      <c r="F3" s="44"/>
      <c r="G3" s="43">
        <v>20</v>
      </c>
      <c r="H3" s="44"/>
      <c r="I3" s="45">
        <f>190*G3</f>
        <v>3800</v>
      </c>
    </row>
    <row r="4" spans="1:9" ht="15.75" thickBot="1" x14ac:dyDescent="0.3">
      <c r="A4" s="41" t="s">
        <v>33</v>
      </c>
      <c r="B4" s="42"/>
      <c r="C4" s="46">
        <v>60</v>
      </c>
      <c r="D4" s="44"/>
      <c r="E4" s="45">
        <f t="shared" si="0"/>
        <v>11400</v>
      </c>
      <c r="F4" s="44"/>
      <c r="G4" s="46">
        <v>90</v>
      </c>
      <c r="H4" s="44"/>
      <c r="I4" s="45">
        <f t="shared" ref="I4:I9" si="1">190*G4</f>
        <v>17100</v>
      </c>
    </row>
    <row r="5" spans="1:9" ht="15.75" thickBot="1" x14ac:dyDescent="0.3">
      <c r="A5" s="47" t="s">
        <v>34</v>
      </c>
      <c r="B5" s="48"/>
      <c r="C5" s="49">
        <v>60</v>
      </c>
      <c r="D5" s="50"/>
      <c r="E5" s="51">
        <f t="shared" si="0"/>
        <v>11400</v>
      </c>
      <c r="F5" s="50"/>
      <c r="G5" s="49">
        <v>80</v>
      </c>
      <c r="H5" s="50"/>
      <c r="I5" s="45">
        <f t="shared" si="1"/>
        <v>15200</v>
      </c>
    </row>
    <row r="6" spans="1:9" ht="15.75" thickBot="1" x14ac:dyDescent="0.3">
      <c r="A6" s="47" t="s">
        <v>35</v>
      </c>
      <c r="B6" s="48"/>
      <c r="C6" s="49">
        <v>170</v>
      </c>
      <c r="D6" s="50"/>
      <c r="E6" s="51">
        <f t="shared" si="0"/>
        <v>32300</v>
      </c>
      <c r="F6" s="50"/>
      <c r="G6" s="49">
        <v>200</v>
      </c>
      <c r="H6" s="50"/>
      <c r="I6" s="45">
        <f t="shared" si="1"/>
        <v>38000</v>
      </c>
    </row>
    <row r="7" spans="1:9" ht="15.75" thickBot="1" x14ac:dyDescent="0.3">
      <c r="A7" s="47" t="s">
        <v>36</v>
      </c>
      <c r="B7" s="48"/>
      <c r="C7" s="49">
        <v>50</v>
      </c>
      <c r="D7" s="50"/>
      <c r="E7" s="51">
        <f t="shared" si="0"/>
        <v>9500</v>
      </c>
      <c r="F7" s="50"/>
      <c r="G7" s="49">
        <v>80</v>
      </c>
      <c r="H7" s="50"/>
      <c r="I7" s="45">
        <f t="shared" si="1"/>
        <v>15200</v>
      </c>
    </row>
    <row r="8" spans="1:9" ht="15.75" thickBot="1" x14ac:dyDescent="0.3">
      <c r="A8" s="47" t="s">
        <v>37</v>
      </c>
      <c r="B8" s="48"/>
      <c r="C8" s="49">
        <v>20</v>
      </c>
      <c r="D8" s="50"/>
      <c r="E8" s="51">
        <f t="shared" si="0"/>
        <v>3800</v>
      </c>
      <c r="F8" s="50"/>
      <c r="G8" s="49">
        <v>40</v>
      </c>
      <c r="H8" s="50"/>
      <c r="I8" s="45">
        <f t="shared" si="1"/>
        <v>7600</v>
      </c>
    </row>
    <row r="9" spans="1:9" ht="15.75" thickBot="1" x14ac:dyDescent="0.3">
      <c r="A9" s="47" t="s">
        <v>38</v>
      </c>
      <c r="B9" s="48"/>
      <c r="C9" s="49">
        <v>40</v>
      </c>
      <c r="D9" s="50"/>
      <c r="E9" s="51">
        <f t="shared" si="0"/>
        <v>7600</v>
      </c>
      <c r="F9" s="50"/>
      <c r="G9" s="49">
        <v>60</v>
      </c>
      <c r="H9" s="50"/>
      <c r="I9" s="45">
        <f t="shared" si="1"/>
        <v>11400</v>
      </c>
    </row>
    <row r="10" spans="1:9" ht="15.75" thickBot="1" x14ac:dyDescent="0.3">
      <c r="A10" s="47" t="s">
        <v>39</v>
      </c>
      <c r="B10" s="48"/>
      <c r="C10" s="49" t="s">
        <v>40</v>
      </c>
      <c r="D10" s="50"/>
      <c r="E10" s="51">
        <v>4610</v>
      </c>
      <c r="F10" s="50"/>
      <c r="G10" s="49" t="s">
        <v>41</v>
      </c>
      <c r="H10" s="50"/>
      <c r="I10" s="45">
        <v>4610</v>
      </c>
    </row>
    <row r="11" spans="1:9" ht="15.75" thickBot="1" x14ac:dyDescent="0.3">
      <c r="A11" s="47" t="s">
        <v>42</v>
      </c>
      <c r="B11" s="48"/>
      <c r="C11" s="49">
        <v>32</v>
      </c>
      <c r="D11" s="50"/>
      <c r="E11" s="51">
        <f>190*C11</f>
        <v>6080</v>
      </c>
      <c r="F11" s="50"/>
      <c r="G11" s="49">
        <v>32</v>
      </c>
      <c r="H11" s="50"/>
      <c r="I11" s="45">
        <f>190*G11</f>
        <v>6080</v>
      </c>
    </row>
    <row r="12" spans="1:9" ht="15.75" thickBot="1" x14ac:dyDescent="0.3">
      <c r="A12" s="52" t="s">
        <v>43</v>
      </c>
      <c r="B12" s="53"/>
      <c r="C12" s="50">
        <f>SUM(C3:C11)</f>
        <v>444</v>
      </c>
      <c r="D12" s="54"/>
      <c r="E12" s="55">
        <f>SUM(E3:E11)</f>
        <v>88970</v>
      </c>
      <c r="F12" s="54"/>
      <c r="G12" s="50">
        <f>SUM(G3:G11)</f>
        <v>602</v>
      </c>
      <c r="H12" s="54"/>
      <c r="I12" s="56">
        <f>SUM(I3:I11)</f>
        <v>118990</v>
      </c>
    </row>
    <row r="13" spans="1:9" x14ac:dyDescent="0.25">
      <c r="C13" s="58"/>
      <c r="G13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7F2E97651954483A6FE43F1068C47" ma:contentTypeVersion="3" ma:contentTypeDescription="Create a new document." ma:contentTypeScope="" ma:versionID="f677250ab8dccdc50e161b48368376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bdce857514447a0c1349bf2ece187a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9FD1F-03D0-4870-ABC8-E5AD5938894D}"/>
</file>

<file path=customXml/itemProps2.xml><?xml version="1.0" encoding="utf-8"?>
<ds:datastoreItem xmlns:ds="http://schemas.openxmlformats.org/officeDocument/2006/customXml" ds:itemID="{3F305DE4-5685-47CB-AF51-9D08F9ACE5C3}"/>
</file>

<file path=customXml/itemProps3.xml><?xml version="1.0" encoding="utf-8"?>
<ds:datastoreItem xmlns:ds="http://schemas.openxmlformats.org/officeDocument/2006/customXml" ds:itemID="{7209FD1F-03D0-4870-ABC8-E5AD5938894D}"/>
</file>

<file path=customXml/itemProps4.xml><?xml version="1.0" encoding="utf-8"?>
<ds:datastoreItem xmlns:ds="http://schemas.openxmlformats.org/officeDocument/2006/customXml" ds:itemID="{ADCC52D6-C51C-4AAD-AF9E-A4811B665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TCO</vt:lpstr>
      <vt:lpstr>Services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King, Eric</dc:creator>
  <cp:lastModifiedBy>John Uder</cp:lastModifiedBy>
  <cp:lastPrinted>2015-05-18T19:02:20Z</cp:lastPrinted>
  <dcterms:created xsi:type="dcterms:W3CDTF">2013-11-20T17:52:27Z</dcterms:created>
  <dcterms:modified xsi:type="dcterms:W3CDTF">2015-05-18T19:04:51Z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0x010100CFA7F2E97651954483A6FE43F1068C47</vt:lpwstr>
  </property>
  <property fmtid="{D5CDD505-2E9C-101B-9397-08002B2CF9AE}" pid="3" name="_dlc_DocIdItemGuid">
    <vt:lpwstr>a4db8318-5887-4874-9461-2c5c6790cede</vt:lpwstr>
  </property>
</Properties>
</file>