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5"/>
  <workbookPr/>
  <mc:AlternateContent xmlns:mc="http://schemas.openxmlformats.org/markup-compatibility/2006">
    <mc:Choice Requires="x15">
      <x15ac:absPath xmlns:x15ac="http://schemas.microsoft.com/office/spreadsheetml/2010/11/ac" url="G:\Інші комп’ютери\Мій ноутбук\Робота\2025\06\aphl Jessica\second part\"/>
    </mc:Choice>
  </mc:AlternateContent>
  <xr:revisionPtr revIDLastSave="0" documentId="8_{203ABA36-4091-45A4-A581-D5C9DE82CD96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MiSeq" sheetId="1" r:id="rId1"/>
    <sheet name="iSeq" sheetId="4" r:id="rId2"/>
    <sheet name="MiniSeq" sheetId="6" r:id="rId3"/>
  </sheets>
  <definedNames>
    <definedName name="_xlnm.Print_Area" localSheetId="0">MiSeq!$A$1:$D$116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6" l="1"/>
  <c r="D67" i="6"/>
  <c r="D10" i="6"/>
  <c r="D9" i="6"/>
  <c r="D68" i="4"/>
  <c r="D67" i="4"/>
  <c r="D10" i="4"/>
  <c r="D9" i="4"/>
  <c r="D68" i="1"/>
  <c r="D67" i="1"/>
  <c r="D10" i="1"/>
  <c r="D9" i="1"/>
  <c r="D112" i="6"/>
  <c r="D113" i="6" s="1"/>
  <c r="D42" i="6"/>
  <c r="D41" i="6"/>
  <c r="D109" i="1"/>
  <c r="D110" i="1" s="1"/>
  <c r="D43" i="6" l="1"/>
  <c r="D11" i="6"/>
  <c r="D69" i="6"/>
  <c r="D103" i="4"/>
  <c r="D42" i="4" l="1"/>
  <c r="D41" i="4"/>
  <c r="D42" i="1"/>
  <c r="D41" i="1"/>
  <c r="D109" i="4" l="1"/>
  <c r="D110" i="4" s="1"/>
  <c r="D104" i="4"/>
  <c r="D69" i="4"/>
  <c r="D43" i="4"/>
  <c r="D11" i="4" l="1"/>
  <c r="D69" i="1"/>
  <c r="D43" i="1" l="1"/>
  <c r="D11" i="1"/>
</calcChain>
</file>

<file path=xl/sharedStrings.xml><?xml version="1.0" encoding="utf-8"?>
<sst xmlns="http://schemas.openxmlformats.org/spreadsheetml/2006/main" count="643" uniqueCount="146">
  <si>
    <t xml:space="preserve">Підготовка бібліотеки з використанням Illumina DNA Prep для секвенування на MiSeq  (1 з 2) </t>
  </si>
  <si>
    <r>
      <t xml:space="preserve">            </t>
    </r>
    <r>
      <rPr>
        <b/>
        <sz val="12"/>
        <color theme="1"/>
        <rFont val="Calibri"/>
        <family val="2"/>
        <scheme val="minor"/>
      </rPr>
      <t xml:space="preserve">            Дата            тагментації: Ід. циклу:                                                        Ініціали:</t>
    </r>
  </si>
  <si>
    <t># зразків</t>
  </si>
  <si>
    <t>⃝</t>
  </si>
  <si>
    <t>Кількісне визначення ДНК на Qubit та запис на робочому аркуші</t>
  </si>
  <si>
    <t>Доведіть BLT і TB1 до кімнатної температури (BLT з холодильника, TB1 з морозильної камери) - приблизно на 30 хвилин завчасно</t>
  </si>
  <si>
    <r>
      <t xml:space="preserve">Додайте H2O до 96-лункового планшета (зазвичай 20 </t>
    </r>
    <r>
      <rPr>
        <sz val="12"/>
        <color theme="1"/>
        <rFont val="Calibri"/>
        <family val="2"/>
      </rPr>
      <t>мкл)</t>
    </r>
  </si>
  <si>
    <r>
      <t xml:space="preserve">Додайте ДНК до лунок для зразків (зазвичай 10 </t>
    </r>
    <r>
      <rPr>
        <sz val="12"/>
        <color theme="1"/>
        <rFont val="Calibri"/>
        <family val="2"/>
      </rPr>
      <t>мкл)</t>
    </r>
  </si>
  <si>
    <t>Вихрове перемішування BLT та TB1 протягом 10 с  (забезпечити суспензію)</t>
  </si>
  <si>
    <r>
      <t>Приготуйте основну суміш для тегментації</t>
    </r>
    <r>
      <rPr>
        <sz val="12"/>
        <color theme="1"/>
        <rFont val="Calibri"/>
        <family val="2"/>
      </rPr>
      <t>:</t>
    </r>
    <r>
      <rPr>
        <sz val="12"/>
        <color theme="1"/>
        <rFont val="Calibri"/>
        <family val="2"/>
        <scheme val="minor"/>
      </rPr>
      <t xml:space="preserve"> 10мкл BLT + 10 </t>
    </r>
    <r>
      <rPr>
        <sz val="12"/>
        <color theme="1"/>
        <rFont val="Calibri"/>
        <family val="2"/>
        <scheme val="minor"/>
      </rPr>
      <t>мкл TB1</t>
    </r>
  </si>
  <si>
    <r>
      <t>Об'єм (</t>
    </r>
    <r>
      <rPr>
        <b/>
        <sz val="10"/>
        <color theme="1"/>
        <rFont val="Calibri"/>
        <family val="2"/>
      </rPr>
      <t>мкл)</t>
    </r>
  </si>
  <si>
    <t xml:space="preserve">Об'єм BLT </t>
  </si>
  <si>
    <t>Об'єм TB1</t>
  </si>
  <si>
    <t>Всього</t>
  </si>
  <si>
    <t>Добре змішайте майстер-мікс на вортексі</t>
  </si>
  <si>
    <r>
      <t xml:space="preserve">Додайте 20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майстер-міксу для тагментації в кожну лунку для зразка</t>
    </r>
  </si>
  <si>
    <r>
      <t xml:space="preserve">Скористайтесь дозатором для змішування (загальний об'єм 50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>)</t>
    </r>
  </si>
  <si>
    <t>Запечатайте пластину за допомогою Microseal B або еквівалентного засобу</t>
  </si>
  <si>
    <r>
      <t>Інкубуйте планшет при 55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протягом 15 хвилин, а потім утримуйте при температурі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("Flex Tagment")</t>
    </r>
  </si>
  <si>
    <t>Очищення після тагментації</t>
  </si>
  <si>
    <r>
      <t>Перевірте TSB на преципітати (за наявності, нагрійте при</t>
    </r>
    <r>
      <rPr>
        <sz val="12"/>
        <color theme="1"/>
        <rFont val="Calibri"/>
        <family val="2"/>
        <scheme val="minor"/>
      </rPr>
      <t xml:space="preserve"> 37°C протягом 10 хвилин і перемішайте)</t>
    </r>
  </si>
  <si>
    <r>
      <t xml:space="preserve">Додайте 10 </t>
    </r>
    <r>
      <rPr>
        <sz val="12"/>
        <color theme="1"/>
        <rFont val="Calibri"/>
        <family val="2"/>
        <scheme val="minor"/>
      </rPr>
      <t>мкл TSB до лунок для зразків</t>
    </r>
  </si>
  <si>
    <r>
      <t>Обережно перемішайте дозатором (</t>
    </r>
    <r>
      <rPr>
        <sz val="12"/>
        <color theme="1"/>
        <rFont val="Calibri"/>
        <family val="2"/>
        <scheme val="minor"/>
      </rPr>
      <t>загальний об'єм 60 мкл)</t>
    </r>
  </si>
  <si>
    <r>
      <t>Інкубуйте при 37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протягом 15 хвилин, потім витримуйте при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("Flex Post Tag")</t>
    </r>
  </si>
  <si>
    <t>Виконайте швидке обертання</t>
  </si>
  <si>
    <t>Помістіть пластину на магніт на 3 хвилини (або до очищення)</t>
  </si>
  <si>
    <t>Використовуйте багатоканальний дозатор, щоб видалити та викинути супернатант</t>
  </si>
  <si>
    <r>
      <t>Зніміть планшет з магніту і додайте 100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TWB</t>
    </r>
  </si>
  <si>
    <t>Обережно піпетуйте до повного суспендування</t>
  </si>
  <si>
    <t>Покладіть назад на магніт на 3 хвилини (або до очищення)</t>
  </si>
  <si>
    <r>
      <t>Зніміть з магніту і додайте 100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TWB</t>
    </r>
  </si>
  <si>
    <r>
      <t>Зніміть планшет з магніту і додайте 100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TWB </t>
    </r>
  </si>
  <si>
    <r>
      <t>Ампліфікація тагментованої ДНК</t>
    </r>
    <r>
      <rPr>
        <b/>
        <sz val="12"/>
        <color theme="1"/>
        <rFont val="Calibri"/>
        <family val="2"/>
        <scheme val="minor"/>
      </rPr>
      <t xml:space="preserve">          Дата:                                      Ід. циклу:                                                        Ініціали:</t>
    </r>
  </si>
  <si>
    <t>Розморожуйте EPM на льоду</t>
  </si>
  <si>
    <t>Розморожуйте індекси при кімнатній температурі (короткий період обертання перед використанням)</t>
  </si>
  <si>
    <r>
      <t>Приготуйте основну суміш для ПЛР (</t>
    </r>
    <r>
      <rPr>
        <sz val="12"/>
        <color theme="1"/>
        <rFont val="Calibri"/>
        <family val="2"/>
      </rPr>
      <t>20 мкл</t>
    </r>
    <r>
      <rPr>
        <sz val="12"/>
        <color theme="1"/>
        <rFont val="Calibri"/>
        <family val="2"/>
        <scheme val="minor"/>
      </rPr>
      <t xml:space="preserve"> EPM + 20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H2O для кожного зразка)</t>
    </r>
  </si>
  <si>
    <r>
      <t>Об'єм (</t>
    </r>
    <r>
      <rPr>
        <b/>
        <sz val="11"/>
        <color theme="1"/>
        <rFont val="Calibri"/>
        <family val="2"/>
      </rPr>
      <t>мкл)</t>
    </r>
  </si>
  <si>
    <t xml:space="preserve">Об'єм EPM </t>
  </si>
  <si>
    <t>Об'єм H2O</t>
  </si>
  <si>
    <t>Перемішайте на вортексі та обертайте основну суміш</t>
  </si>
  <si>
    <t>Видаліть TWB зі зразків (все ще на магніті)</t>
  </si>
  <si>
    <t>Видаліть надлишок TWB піпеткою</t>
  </si>
  <si>
    <r>
      <t>Зніміть планшет з магніту і негайно додайте 40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майстер-міксу для ПЛР</t>
    </r>
  </si>
  <si>
    <t xml:space="preserve">Обережно змішайте за допомогою піпетки </t>
  </si>
  <si>
    <t>Додайте 10 мкл індексних адаптерів до кожного зразка (з 96-лункового індексного планшета, кожна лунка використовується одноразово)</t>
  </si>
  <si>
    <r>
      <t xml:space="preserve">Змішайте мінімум 10x (встановіть 40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>)</t>
    </r>
  </si>
  <si>
    <t>Загерметизуйте планшет за допомогою Microseal B і запустіть програму «Flex Amplify» на термоциклері (приблизно 30 хвилин)</t>
  </si>
  <si>
    <t>На цьому етапі можна зупинитися і зберігати при температурі 2-8°C протягом 3 днів</t>
  </si>
  <si>
    <t>Підготовка бібліотеки з використанням Illumina DNA Prep для секвенування на MiSeq  (2 з 2)</t>
  </si>
  <si>
    <r>
      <t xml:space="preserve">Очищення бібліотек </t>
    </r>
    <r>
      <rPr>
        <b/>
        <sz val="12"/>
        <color theme="1"/>
        <rFont val="Calibri"/>
        <family val="2"/>
        <scheme val="minor"/>
      </rPr>
      <t xml:space="preserve">    Дата:                   Ід. циклу:                                                        Ініціали:</t>
    </r>
  </si>
  <si>
    <t>Довести RSB до кімнатної температури (з морозильної камери) і перемішати на вортексі</t>
  </si>
  <si>
    <t>Вийміть планшет з термоциклера/холодильника та центрифугуйте протягом 1 хв при 280xg</t>
  </si>
  <si>
    <t>Помістіть планшет на магніт на 5 хвилин (або до очищення)</t>
  </si>
  <si>
    <r>
      <t>Перенесіть 45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супернатанту в нові лунки </t>
    </r>
  </si>
  <si>
    <t xml:space="preserve">Зняти з магніту </t>
  </si>
  <si>
    <t>Перемішати та інвертувати IPB кілька разів</t>
  </si>
  <si>
    <r>
      <t xml:space="preserve">Приготуйте основну суміш IPB ( 40,8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IPB +  44,2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>H2O на зразок)</t>
    </r>
  </si>
  <si>
    <t xml:space="preserve">Об'єм IPB </t>
  </si>
  <si>
    <t>Всього:</t>
  </si>
  <si>
    <r>
      <t xml:space="preserve">Мастер-мікс IPB на вортексі добре перемішують і додають 85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у кожну лунку зразка (співвідношення міксу до ДНК 1,88).</t>
    </r>
    <r>
      <rPr>
        <sz val="12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Якщо втрата зразка сталася під час тагментації, використовуйте скориговані об'єми з Таблиці 5  (Розділ 9.5.4 PNL35), щоб переконатися, що відношення намистин до майстер-міксу ДНК становить 1,88).</t>
    </r>
  </si>
  <si>
    <t>Перемішайте піпеткою мінімум 10x (повне перемішування має вирішальне значення)</t>
  </si>
  <si>
    <t>Інкубувати при кімнатній температурі протягом 5 хвилин</t>
  </si>
  <si>
    <t>Помістіть планшет на магніт на 3 хвилини (або до очищення)</t>
  </si>
  <si>
    <t>Під час інкубації ретельно перемішайте заготовку IPB</t>
  </si>
  <si>
    <r>
      <t>Перебуваючи на магніті, перенесуть 125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супернатанту в нові лунки.</t>
    </r>
  </si>
  <si>
    <r>
      <t xml:space="preserve">Видалити з магніту і додати 15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IPB в лунки, що містять супернатант (співвідношення нерозведених намистин до ДНК 0,12)</t>
    </r>
  </si>
  <si>
    <t>Розведіть свіжий 80% EtOH (наприклад, для 16 зразків, 6,4 мл EtOH + 1,6 мл H2O. Для 20 зразків, 8 мл EtOH + 2 мл H20)</t>
  </si>
  <si>
    <t>Видаліть і викиньте надосадову рідину (супернатант)</t>
  </si>
  <si>
    <r>
      <t>Додайте 170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80% EtOH та інкубуйте протягом 30 секунд</t>
    </r>
  </si>
  <si>
    <t>Піпеткою видаліть EtOH</t>
  </si>
  <si>
    <t>Видаліть надлишок EtOH за допомогою піпетки, якщо він є</t>
  </si>
  <si>
    <t>Дайте намистинам висохнути на повітрі протягом 3-5 хвилин</t>
  </si>
  <si>
    <r>
      <t>Зніміть з магніту і додайте 32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RSB</t>
    </r>
  </si>
  <si>
    <t>Піпетуйте для ретельного перемішування</t>
  </si>
  <si>
    <t>Інкубувати при кімнатній температурі протягом 2-5 хвилин</t>
  </si>
  <si>
    <r>
      <t xml:space="preserve">Перенесіть 30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супернатанту в нові лунки </t>
    </r>
    <r>
      <rPr>
        <sz val="11"/>
        <color theme="1"/>
        <rFont val="Calibri"/>
        <family val="2"/>
        <scheme val="minor"/>
      </rPr>
      <t xml:space="preserve"> </t>
    </r>
  </si>
  <si>
    <t>Тут можна зупинитися, зберігайте при температурі від -25°C до -15°C протягом 30 днів</t>
  </si>
  <si>
    <t>Пулінг, розведення, денатурація та завантаження бібліотек</t>
  </si>
  <si>
    <r>
      <t xml:space="preserve">Видаліть 100 </t>
    </r>
    <r>
      <rPr>
        <sz val="11"/>
        <color theme="1"/>
        <rFont val="Calibri"/>
        <family val="2"/>
      </rPr>
      <t>мкл від 1 М NaOH з морозильної камери та додайте 400 мкл води молекулярного класу для розведення до 0,2 Н робочого розчину. Переверніть або перемішайте на вортексі.</t>
    </r>
  </si>
  <si>
    <t>Вийміть HT1 з морозильної камери та розморозьте на льоду</t>
  </si>
  <si>
    <r>
      <t xml:space="preserve">Пул 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(2,5 </t>
    </r>
    <r>
      <rPr>
        <sz val="12"/>
        <color theme="1"/>
        <rFont val="Calibri"/>
        <family val="2"/>
      </rPr>
      <t>мкл для Campy)</t>
    </r>
    <r>
      <rPr>
        <sz val="12"/>
        <color theme="1"/>
        <rFont val="Calibri"/>
        <family val="2"/>
        <scheme val="minor"/>
      </rPr>
      <t xml:space="preserve"> кожного зразка в одну лунку планшета та перемішайте піпетуванням</t>
    </r>
  </si>
  <si>
    <t>Кількісне визначення пулу на Qubit - запис значення в робочому зошиті</t>
  </si>
  <si>
    <t>Розрахуйте молярність (нМ): (концентрація пулу x 10^6)/(660 г/моль x 1000 б.п.)  (робочий журнал розрахує)</t>
  </si>
  <si>
    <r>
      <t xml:space="preserve">Розрахуйте об'єм пулу, необхідний для 50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4 нМ: (200/молярність пулу)  (робочий журнал розрахує)</t>
    </r>
  </si>
  <si>
    <r>
      <t xml:space="preserve">Визначте необхідний об'єм RSB (50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мінус об'єм вище) (робочий зошит розрахує)</t>
    </r>
  </si>
  <si>
    <r>
      <t xml:space="preserve">Розведіть належним чином, відповідно до вказівок робочого зошита (тепер майте 50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пулу з 4 нМ)</t>
    </r>
  </si>
  <si>
    <r>
      <t xml:space="preserve">Додайте 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пулу в мікроцентрифужну пробірку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</si>
  <si>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Додайте 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розведеного NaOH до пробірки, коротко і швидко перемішайте на вортексі (тепер 2 нМ)</t>
    </r>
  </si>
  <si>
    <t xml:space="preserve">Інкубуйте при кімнатній температурі протягом 5 хвилин </t>
  </si>
  <si>
    <r>
      <t xml:space="preserve">Додайте </t>
    </r>
    <r>
      <rPr>
        <sz val="12"/>
        <color theme="1"/>
        <rFont val="Calibri"/>
        <family val="2"/>
      </rPr>
      <t>990</t>
    </r>
    <r>
      <rPr>
        <sz val="12"/>
        <color theme="1"/>
        <rFont val="Calibri"/>
        <family val="2"/>
        <scheme val="minor"/>
      </rPr>
      <t xml:space="preserve"> мкл охолодженого HT1 (тепер 20 пМ)  </t>
    </r>
    <r>
      <rPr>
        <sz val="11"/>
        <color theme="1"/>
        <rFont val="Calibri"/>
        <family val="2"/>
        <scheme val="minor"/>
      </rPr>
      <t xml:space="preserve">  </t>
    </r>
  </si>
  <si>
    <t>Розведіть бібліотеку до бажаної концентрації завантаження </t>
  </si>
  <si>
    <t>Бажана кінцева концентрація завантаження (від 12 пМ до 20 пМ):</t>
  </si>
  <si>
    <t>Об'єм бібліотечного пулу 20 пМ:</t>
  </si>
  <si>
    <t>Об'єм буфера HT1:</t>
  </si>
  <si>
    <t xml:space="preserve">Помістіть на лід, поки не будете готові до завантаження </t>
  </si>
  <si>
    <r>
      <t xml:space="preserve">(Необов'язково) Розведіть 10 нМ PhiX до 2 нМ: 1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10 нМ + 4 </t>
    </r>
    <r>
      <rPr>
        <i/>
        <sz val="12"/>
        <color theme="1"/>
        <rFont val="Calibri"/>
        <family val="2"/>
        <scheme val="minor"/>
      </rPr>
      <t>мкл RSB</t>
    </r>
  </si>
  <si>
    <t>(Необов'язково) Об'єднати 5 мкл 2 нМ бібліотеки PhiX та 5 мкл 0,2 н NaOH (тепер при 1 нМ) та інкубувати протягом 5 хвилин</t>
  </si>
  <si>
    <t>(Необов'язково) Додайте 490 мкл попередньо охолодженого HT1, щоб отримати 20 пМ денатурованої бібліотеки PhiX</t>
  </si>
  <si>
    <t>(Необов'язково) Для реагентів для секвенування v2 розведіть PhiX до 12,5 пМ: 62,5 мкл 20 пМ денатурованої бібліотеки PhiX + 37,5 мкл попередньо охолодженого HT1</t>
  </si>
  <si>
    <t>(Необов'язково) Спайк у PhiX</t>
  </si>
  <si>
    <t>Завантажте буфер PR1, очистіть і завантажте проточну комірку</t>
  </si>
  <si>
    <t>Переверніть розморожений картридж приблизно в 10 разів, щоб перемішати, а потім постукайте, щоб доставити реагенти на дно лунок</t>
  </si>
  <si>
    <t>Використовуйте чистий наконечник піпетки, щоб проколоти фольгу резервуара для завантаження зразків на картриджі</t>
  </si>
  <si>
    <r>
      <t xml:space="preserve">Використовуйте новий наконечник піпетки, щоб завантажити 600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об'єднаних денатурованих бібліотек у резервуар для завантаження зразків і завантажити в MiSeq</t>
    </r>
  </si>
  <si>
    <t>Версія 8,  червень 2024 р.  *Детальний опис кроків 80-94 (заштрихований) можна знайти в СОП PNL38 для приладу секвенування.</t>
  </si>
  <si>
    <t xml:space="preserve">Підготовка бібліотеки з використанням Illumina DNA Prep для секвенування на iSeq  (1 з 2) </t>
  </si>
  <si>
    <t>Змішайте BLT та TB1 на вортексі протягом 10 с  (забезпечити суспендування)</t>
  </si>
  <si>
    <t>Підготовка бібліотеки з використанням Illumina DNA Prep для секвенування на iSeq  (2 з 2)</t>
  </si>
  <si>
    <t>Об'єм IPB</t>
  </si>
  <si>
    <r>
      <t xml:space="preserve">Перебуваючи на магніті, перенесіть 125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супернатанту в нові лунки</t>
    </r>
  </si>
  <si>
    <r>
      <t xml:space="preserve">Зберіть пул 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(</t>
    </r>
    <r>
      <rPr>
        <sz val="12"/>
        <color theme="1"/>
        <rFont val="Calibri"/>
        <family val="2"/>
      </rPr>
      <t xml:space="preserve">2,5 мкл для </t>
    </r>
    <r>
      <rPr>
        <sz val="12"/>
        <color theme="1"/>
        <rFont val="Calibri"/>
        <family val="2"/>
        <scheme val="minor"/>
      </rPr>
      <t>Campy) кожного зразка в одну лунку планшета та перемішайте піпетуванням</t>
    </r>
  </si>
  <si>
    <r>
      <t>Розведіть 4 нМ пул до 200 пМ: 2,5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4 нМ об'єднаних бібліотек + 47,5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RSB</t>
    </r>
  </si>
  <si>
    <r>
      <t xml:space="preserve">Розведіть пул до бажаної концентрації завантаження (отримайте 50 </t>
    </r>
    <r>
      <rPr>
        <sz val="12"/>
        <color theme="1"/>
        <rFont val="Calibri"/>
        <family val="2"/>
      </rPr>
      <t xml:space="preserve">мкл </t>
    </r>
    <r>
      <rPr>
        <sz val="12"/>
        <color theme="1"/>
        <rFont val="Calibri"/>
        <family val="2"/>
        <scheme val="minor"/>
      </rPr>
      <t>об'єднаних бібліотек при бажаній концентрації завантаження):</t>
    </r>
  </si>
  <si>
    <t>Бажана концентрація завантаження (рекомендовано 80 пМ)</t>
  </si>
  <si>
    <t>Об'єм пулу 200 пМ для додавання</t>
  </si>
  <si>
    <t>Обсяг RSB для додавання</t>
  </si>
  <si>
    <r>
      <t xml:space="preserve">(Необов'язково) Розведіть 10 нМ PhiX до 1 нМ: 2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10 нМ + 18 </t>
    </r>
    <r>
      <rPr>
        <i/>
        <sz val="12"/>
        <color theme="1"/>
        <rFont val="Calibri"/>
        <family val="2"/>
        <scheme val="minor"/>
      </rPr>
      <t>мкл RSB</t>
    </r>
  </si>
  <si>
    <r>
      <t xml:space="preserve">(Необов'язково) Розведіть PhiX (1 нМ) до 200 пМ: 2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1 нМ PhiX + 8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RSB</t>
    </r>
  </si>
  <si>
    <r>
      <t xml:space="preserve">(Необов'язково) Розведіть PhiX до бажаної концентрації завантаження (так само, як і бібліотеки вище) - отримаєте 12,5 </t>
    </r>
    <r>
      <rPr>
        <i/>
        <sz val="11"/>
        <color theme="1"/>
        <rFont val="Calibri"/>
        <family val="2"/>
      </rPr>
      <t>мкл</t>
    </r>
    <r>
      <rPr>
        <i/>
        <sz val="11"/>
        <color theme="1"/>
        <rFont val="Calibri"/>
        <family val="2"/>
        <scheme val="minor"/>
      </rPr>
      <t xml:space="preserve"> PhiX при бажаній концентрації завантаження.</t>
    </r>
  </si>
  <si>
    <t>Концентрація завантаження PhiX (пМ)</t>
  </si>
  <si>
    <t>Об'єм пулу 200 пМ PhiX для додавання</t>
  </si>
  <si>
    <t>Вийміть розморожений картридж з упаковки та переверніть 5x, щоб перемішати, а потім постукайте картриджом по стійці 5x</t>
  </si>
  <si>
    <r>
      <t>Використовуйте новий наконечник піпетки для завантаження 20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пулу</t>
    </r>
  </si>
  <si>
    <t>Завантажте проточну комірку в картридж, а потім завантажте картридж на iSeq</t>
  </si>
  <si>
    <t>Версія 8,  червень 2024 р.  *Детальний опис кроків 78-86 (заштрихований) можна знайти в СОП PNL40 приладу секвенування.</t>
  </si>
  <si>
    <t xml:space="preserve">Підготовка бібліотеки з використанням Illumina DNA Prep для секвенування на MiniSeq (1 з 2) </t>
  </si>
  <si>
    <t>Доведіть BLT і TB1 до кімнатної температури (BLT з холодильника, TB1 з морозильної камери) - приблизно за 30 хвилин завчасно</t>
  </si>
  <si>
    <r>
      <t xml:space="preserve">Видаліть 100 </t>
    </r>
    <r>
      <rPr>
        <sz val="11"/>
        <color theme="1"/>
        <rFont val="Calibri"/>
        <family val="2"/>
      </rPr>
      <t>мкл від 1 М NaOH з морозильної камери та додайте 900 мкл води молекулярного класу для розведення до 0,1 Н робочого розчину. Переверніть або перемішайте на вортексі</t>
    </r>
  </si>
  <si>
    <r>
      <t xml:space="preserve">Зберіть пул 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(2,5 </t>
    </r>
    <r>
      <rPr>
        <sz val="12"/>
        <color theme="1"/>
        <rFont val="Calibri"/>
        <family val="2"/>
      </rPr>
      <t>мкл для Campy)</t>
    </r>
    <r>
      <rPr>
        <sz val="12"/>
        <color theme="1"/>
        <rFont val="Calibri"/>
        <family val="2"/>
        <scheme val="minor"/>
      </rPr>
      <t xml:space="preserve"> кожного зразка в одну лунку планшета та перемішайте піпетуванням</t>
    </r>
  </si>
  <si>
    <r>
      <t>Розведіть 4 нМ пул до 1 нМ пулу, додавши 75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RSB + 25 </t>
    </r>
    <r>
      <rPr>
        <sz val="12"/>
        <color theme="1"/>
        <rFont val="Calibri"/>
        <family val="2"/>
        <scheme val="minor"/>
      </rPr>
      <t>мкл пулу в нову лунку</t>
    </r>
  </si>
  <si>
    <r>
      <t xml:space="preserve">Додайте 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розведеного NaOH до пробірки, коротко і швидко перемішайте на вортексі (тепер 500 нМ)</t>
    </r>
  </si>
  <si>
    <r>
      <t xml:space="preserve">Додайте 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>200 мМ Tris-HCL pH7, потім коротко перемішуйте на вортексі та центрифугуйте (тепер 333 пМ)</t>
    </r>
  </si>
  <si>
    <t xml:space="preserve">Інкубуйте при кімнатній температурі протягом 1 хвилини </t>
  </si>
  <si>
    <r>
      <t xml:space="preserve">Додайте 985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охолодженого HT1  (тепер 5 пМ), відкрутіть на вортексі та виконайте швидке віджимання</t>
    </r>
  </si>
  <si>
    <t>Бажана кінцева концентрація завантаження (від 1,3 пМ до 1,4 пМ):</t>
  </si>
  <si>
    <t>Об'єм бібліотечного пулу 5 пМ:</t>
  </si>
  <si>
    <t>Поставте на лід, поки не будете готові до завантаження (не дозволяйте перебувати на льоду довше 30 хвилин)</t>
  </si>
  <si>
    <r>
      <t xml:space="preserve">(Необов'язково) Розведіть 10 нМ PhiX до 4 нМ: 10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 PhiX + 15 </t>
    </r>
    <r>
      <rPr>
        <i/>
        <sz val="12"/>
        <color theme="1"/>
        <rFont val="Calibri"/>
        <family val="2"/>
        <scheme val="minor"/>
      </rPr>
      <t>мкл RSB</t>
    </r>
  </si>
  <si>
    <t>(Необов'язково) Об'єднати 5 мкл 4 нМ бібліотеки PhiX та 5 мкл 0,1 N NaOH та інкубувати протягом 5 хвилин</t>
  </si>
  <si>
    <r>
      <t xml:space="preserve">(Необов'язково) Додайте 5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200 мМ трис-HCl рН 7</t>
    </r>
  </si>
  <si>
    <t>(Необов'язково) Додайте 985 мкл попередньо охолодженого HT1, щоб отримати 20 пМ денатурованої бібліотеки PhiX</t>
  </si>
  <si>
    <r>
      <t xml:space="preserve">(Необов'язково) Розведіть PhiX до концентрації завантаження (32,5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PhiX + 467,5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HT1 для 1,3 пМ або 35,0 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PhiX + 465,0</t>
    </r>
    <r>
      <rPr>
        <i/>
        <sz val="12"/>
        <color theme="1"/>
        <rFont val="Calibri"/>
        <family val="2"/>
      </rPr>
      <t>мкл</t>
    </r>
    <r>
      <rPr>
        <i/>
        <sz val="12"/>
        <color theme="1"/>
        <rFont val="Calibri"/>
        <family val="2"/>
        <scheme val="minor"/>
      </rPr>
      <t xml:space="preserve"> HT1 для 1,4 пМ)</t>
    </r>
  </si>
  <si>
    <t>Очистіть проточну комірку 70% етанолом, а потім висушіть папером для об'єктивів або еквівалентом. Помістіть у відсік проточної комірки</t>
  </si>
  <si>
    <t>Переверніть розморожений картридж приблизно в 10 разів, щоб перемішати, а потім постукайте, щоб реагенти потрапили на дно лунок.</t>
  </si>
  <si>
    <r>
      <t xml:space="preserve">Використовуйте новий наконечник піпетки, щоб завантажити 500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об'єднаних денатурованих бібліотек у резервуар для завантаження зразків і завантажити в MiniSeq</t>
    </r>
  </si>
  <si>
    <t>Версія 8,  червень 2024 р.  *Детальний опис кроків 80-98 (заштрихований) можна знайти в СОП PNL39 для приладу секвенування.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</si>
</sst>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i/>
      <sz val="11"/>
      <color theme="1"/>
      <name val="Calibri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17" fontId="9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" fillId="0" borderId="2" xfId="0" applyFont="1" applyBorder="1"/>
    <xf numFmtId="0" fontId="3" fillId="4" borderId="1" xfId="0" applyFont="1" applyFill="1" applyBorder="1"/>
    <xf numFmtId="2" fontId="2" fillId="6" borderId="5" xfId="0" applyNumberFormat="1" applyFont="1" applyFill="1" applyBorder="1"/>
    <xf numFmtId="0" fontId="2" fillId="6" borderId="5" xfId="0" applyFont="1" applyFill="1" applyBorder="1"/>
    <xf numFmtId="0" fontId="1" fillId="5" borderId="2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1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2" fontId="0" fillId="7" borderId="6" xfId="0" applyNumberFormat="1" applyFill="1" applyBorder="1"/>
    <xf numFmtId="0" fontId="0" fillId="0" borderId="3" xfId="0" applyBorder="1" applyAlignment="1">
      <alignment horizontal="left" vertical="center"/>
    </xf>
    <xf numFmtId="0" fontId="0" fillId="6" borderId="1" xfId="0" applyFill="1" applyBorder="1"/>
    <xf numFmtId="0" fontId="0" fillId="7" borderId="6" xfId="0" applyFill="1" applyBorder="1"/>
    <xf numFmtId="0" fontId="0" fillId="0" borderId="3" xfId="0" applyBorder="1"/>
    <xf numFmtId="0" fontId="1" fillId="0" borderId="3" xfId="0" applyFont="1" applyBorder="1" applyAlignment="1">
      <alignment horizontal="left"/>
    </xf>
    <xf numFmtId="0" fontId="0" fillId="7" borderId="1" xfId="0" applyFill="1" applyBorder="1"/>
    <xf numFmtId="0" fontId="1" fillId="7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0" fillId="0" borderId="3" xfId="0" applyBorder="1" applyAlignment="1">
      <alignment horizontal="right" indent="1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1"/>
  <sheetViews>
    <sheetView zoomScale="110" zoomScaleNormal="110" workbookViewId="0">
      <selection activeCell="C2" sqref="C2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30.7109375" style="1" customWidth="1"/>
    <col min="5" max="5" width="15.28515625" style="1" customWidth="1"/>
    <col min="6" max="16384" width="9.28515625" style="1"/>
  </cols>
  <sheetData>
    <row r="1" spans="1:4">
      <c r="A1" s="48" t="s">
        <v>0</v>
      </c>
      <c r="B1" s="48"/>
      <c r="C1" s="48"/>
      <c r="D1" s="48"/>
    </row>
    <row r="2" spans="1:4">
      <c r="A2" s="20" t="s">
        <v>1</v>
      </c>
      <c r="B2" s="20"/>
      <c r="C2" s="20"/>
      <c r="D2" s="21" t="s">
        <v>2</v>
      </c>
    </row>
    <row r="3" spans="1:4">
      <c r="A3" s="8" t="s">
        <v>3</v>
      </c>
      <c r="B3" s="2">
        <v>1</v>
      </c>
      <c r="C3" s="19" t="s">
        <v>4</v>
      </c>
      <c r="D3" s="35">
        <v>0</v>
      </c>
    </row>
    <row r="4" spans="1:4">
      <c r="A4" s="8" t="s">
        <v>3</v>
      </c>
      <c r="B4" s="2">
        <v>2</v>
      </c>
      <c r="C4" s="54" t="s">
        <v>5</v>
      </c>
      <c r="D4" s="55"/>
    </row>
    <row r="5" spans="1:4">
      <c r="A5" s="8" t="s">
        <v>3</v>
      </c>
      <c r="B5" s="2">
        <v>3</v>
      </c>
      <c r="C5" s="56" t="s">
        <v>6</v>
      </c>
      <c r="D5" s="55"/>
    </row>
    <row r="6" spans="1:4">
      <c r="A6" s="8" t="s">
        <v>3</v>
      </c>
      <c r="B6" s="2">
        <v>4</v>
      </c>
      <c r="C6" s="56" t="s">
        <v>7</v>
      </c>
      <c r="D6" s="55"/>
    </row>
    <row r="7" spans="1:4">
      <c r="A7" s="8" t="s">
        <v>3</v>
      </c>
      <c r="B7" s="2">
        <v>5</v>
      </c>
      <c r="C7" s="54" t="s">
        <v>8</v>
      </c>
      <c r="D7" s="55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9" t="s">
        <v>11</v>
      </c>
      <c r="B9" s="60"/>
      <c r="C9" s="61"/>
      <c r="D9" s="13">
        <f>(($D$3+2)*10)</f>
        <v>20</v>
      </c>
    </row>
    <row r="10" spans="1:4">
      <c r="A10" s="59" t="s">
        <v>12</v>
      </c>
      <c r="B10" s="60"/>
      <c r="C10" s="61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54" t="s">
        <v>14</v>
      </c>
      <c r="D12" s="55"/>
    </row>
    <row r="13" spans="1:4">
      <c r="A13" s="8" t="s">
        <v>3</v>
      </c>
      <c r="B13" s="2">
        <v>8</v>
      </c>
      <c r="C13" s="54" t="s">
        <v>15</v>
      </c>
      <c r="D13" s="55"/>
    </row>
    <row r="14" spans="1:4">
      <c r="A14" s="8" t="s">
        <v>3</v>
      </c>
      <c r="B14" s="2">
        <v>9</v>
      </c>
      <c r="C14" s="54" t="s">
        <v>16</v>
      </c>
      <c r="D14" s="55"/>
    </row>
    <row r="15" spans="1:4">
      <c r="A15" s="8" t="s">
        <v>3</v>
      </c>
      <c r="B15" s="2">
        <v>10</v>
      </c>
      <c r="C15" s="54" t="s">
        <v>17</v>
      </c>
      <c r="D15" s="55"/>
    </row>
    <row r="16" spans="1:4">
      <c r="A16" s="8" t="s">
        <v>3</v>
      </c>
      <c r="B16" s="2">
        <v>11</v>
      </c>
      <c r="C16" s="54" t="s">
        <v>18</v>
      </c>
      <c r="D16" s="62"/>
    </row>
    <row r="17" spans="1:4">
      <c r="A17" s="66" t="s">
        <v>19</v>
      </c>
      <c r="B17" s="67"/>
      <c r="C17" s="67"/>
      <c r="D17" s="68"/>
    </row>
    <row r="18" spans="1:4">
      <c r="A18" s="8" t="s">
        <v>3</v>
      </c>
      <c r="B18" s="2">
        <v>12</v>
      </c>
      <c r="C18" s="46" t="s">
        <v>20</v>
      </c>
      <c r="D18" s="47"/>
    </row>
    <row r="19" spans="1:4">
      <c r="A19" s="8" t="s">
        <v>3</v>
      </c>
      <c r="B19" s="2">
        <v>13</v>
      </c>
      <c r="C19" s="46" t="s">
        <v>21</v>
      </c>
      <c r="D19" s="47"/>
    </row>
    <row r="20" spans="1:4">
      <c r="A20" s="8" t="s">
        <v>3</v>
      </c>
      <c r="B20" s="2">
        <v>14</v>
      </c>
      <c r="C20" s="46" t="s">
        <v>22</v>
      </c>
      <c r="D20" s="47"/>
    </row>
    <row r="21" spans="1:4">
      <c r="A21" s="8" t="s">
        <v>3</v>
      </c>
      <c r="B21" s="2">
        <v>15</v>
      </c>
      <c r="C21" s="54" t="s">
        <v>17</v>
      </c>
      <c r="D21" s="55"/>
    </row>
    <row r="22" spans="1:4" s="3" customFormat="1">
      <c r="A22" s="8" t="s">
        <v>3</v>
      </c>
      <c r="B22" s="2">
        <v>16</v>
      </c>
      <c r="C22" s="46" t="s">
        <v>23</v>
      </c>
      <c r="D22" s="47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46" t="s">
        <v>25</v>
      </c>
      <c r="D24" s="47"/>
    </row>
    <row r="25" spans="1:4">
      <c r="A25" s="8" t="s">
        <v>3</v>
      </c>
      <c r="B25" s="2">
        <v>19</v>
      </c>
      <c r="C25" s="46" t="s">
        <v>26</v>
      </c>
      <c r="D25" s="47"/>
    </row>
    <row r="26" spans="1:4">
      <c r="A26" s="8" t="s">
        <v>3</v>
      </c>
      <c r="B26" s="2">
        <v>20</v>
      </c>
      <c r="C26" s="46" t="s">
        <v>27</v>
      </c>
      <c r="D26" s="47"/>
    </row>
    <row r="27" spans="1:4">
      <c r="A27" s="8" t="s">
        <v>3</v>
      </c>
      <c r="B27" s="2">
        <v>21</v>
      </c>
      <c r="C27" s="46" t="s">
        <v>28</v>
      </c>
      <c r="D27" s="47"/>
    </row>
    <row r="28" spans="1:4">
      <c r="A28" s="8" t="s">
        <v>3</v>
      </c>
      <c r="B28" s="2">
        <v>22</v>
      </c>
      <c r="C28" s="46" t="s">
        <v>29</v>
      </c>
      <c r="D28" s="47"/>
    </row>
    <row r="29" spans="1:4">
      <c r="A29" s="8" t="s">
        <v>3</v>
      </c>
      <c r="B29" s="2">
        <v>23</v>
      </c>
      <c r="C29" s="46" t="s">
        <v>26</v>
      </c>
      <c r="D29" s="47"/>
    </row>
    <row r="30" spans="1:4">
      <c r="A30" s="8" t="s">
        <v>3</v>
      </c>
      <c r="B30" s="2">
        <v>24</v>
      </c>
      <c r="C30" s="46" t="s">
        <v>30</v>
      </c>
      <c r="D30" s="47"/>
    </row>
    <row r="31" spans="1:4">
      <c r="A31" s="8" t="s">
        <v>3</v>
      </c>
      <c r="B31" s="2">
        <v>25</v>
      </c>
      <c r="C31" s="46" t="s">
        <v>28</v>
      </c>
      <c r="D31" s="47"/>
    </row>
    <row r="32" spans="1:4">
      <c r="A32" s="8" t="s">
        <v>3</v>
      </c>
      <c r="B32" s="2">
        <v>26</v>
      </c>
      <c r="C32" s="46" t="s">
        <v>29</v>
      </c>
      <c r="D32" s="47"/>
    </row>
    <row r="33" spans="1:4">
      <c r="A33" s="8" t="s">
        <v>3</v>
      </c>
      <c r="B33" s="2">
        <v>27</v>
      </c>
      <c r="C33" s="46" t="s">
        <v>26</v>
      </c>
      <c r="D33" s="47"/>
    </row>
    <row r="34" spans="1:4">
      <c r="A34" s="8" t="s">
        <v>3</v>
      </c>
      <c r="B34" s="2">
        <v>28</v>
      </c>
      <c r="C34" s="46" t="s">
        <v>31</v>
      </c>
      <c r="D34" s="47"/>
    </row>
    <row r="35" spans="1:4">
      <c r="A35" s="8" t="s">
        <v>3</v>
      </c>
      <c r="B35" s="2">
        <v>29</v>
      </c>
      <c r="C35" s="46" t="s">
        <v>28</v>
      </c>
      <c r="D35" s="47"/>
    </row>
    <row r="36" spans="1:4">
      <c r="A36" s="8" t="s">
        <v>3</v>
      </c>
      <c r="B36" s="2">
        <v>30</v>
      </c>
      <c r="C36" s="46" t="s">
        <v>29</v>
      </c>
      <c r="D36" s="47"/>
    </row>
    <row r="37" spans="1:4">
      <c r="A37" s="53" t="s">
        <v>32</v>
      </c>
      <c r="B37" s="53"/>
      <c r="C37" s="53"/>
      <c r="D37" s="53"/>
    </row>
    <row r="38" spans="1:4">
      <c r="A38" s="8" t="s">
        <v>3</v>
      </c>
      <c r="B38" s="2">
        <v>31</v>
      </c>
      <c r="C38" s="46" t="s">
        <v>33</v>
      </c>
      <c r="D38" s="47"/>
    </row>
    <row r="39" spans="1:4">
      <c r="A39" s="8" t="s">
        <v>3</v>
      </c>
      <c r="B39" s="2">
        <v>32</v>
      </c>
      <c r="C39" s="54" t="s">
        <v>34</v>
      </c>
      <c r="D39" s="62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9" t="s">
        <v>37</v>
      </c>
      <c r="B41" s="60"/>
      <c r="C41" s="61"/>
      <c r="D41" s="12">
        <f>(($D$3+2)*20)</f>
        <v>40</v>
      </c>
    </row>
    <row r="42" spans="1:4">
      <c r="A42" s="59" t="s">
        <v>38</v>
      </c>
      <c r="B42" s="60"/>
      <c r="C42" s="61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46" t="s">
        <v>39</v>
      </c>
      <c r="D44" s="47"/>
    </row>
    <row r="45" spans="1:4">
      <c r="A45" s="8" t="s">
        <v>3</v>
      </c>
      <c r="B45" s="2">
        <v>35</v>
      </c>
      <c r="C45" s="46" t="s">
        <v>40</v>
      </c>
      <c r="D45" s="47"/>
    </row>
    <row r="46" spans="1:4">
      <c r="A46" s="8" t="s">
        <v>3</v>
      </c>
      <c r="B46" s="2">
        <v>36</v>
      </c>
      <c r="C46" s="46" t="s">
        <v>41</v>
      </c>
      <c r="D46" s="47"/>
    </row>
    <row r="47" spans="1:4">
      <c r="A47" s="8" t="s">
        <v>3</v>
      </c>
      <c r="B47" s="2">
        <v>37</v>
      </c>
      <c r="C47" s="46" t="s">
        <v>42</v>
      </c>
      <c r="D47" s="47"/>
    </row>
    <row r="48" spans="1:4">
      <c r="A48" s="8" t="s">
        <v>3</v>
      </c>
      <c r="B48" s="2">
        <v>38</v>
      </c>
      <c r="C48" s="46" t="s">
        <v>43</v>
      </c>
      <c r="D48" s="47"/>
    </row>
    <row r="49" spans="1:4">
      <c r="A49" s="8" t="s">
        <v>3</v>
      </c>
      <c r="B49" s="2">
        <v>39</v>
      </c>
      <c r="C49" s="46" t="s">
        <v>44</v>
      </c>
      <c r="D49" s="47"/>
    </row>
    <row r="50" spans="1:4">
      <c r="A50" s="8" t="s">
        <v>3</v>
      </c>
      <c r="B50" s="2">
        <v>40</v>
      </c>
      <c r="C50" s="46" t="s">
        <v>45</v>
      </c>
      <c r="D50" s="47"/>
    </row>
    <row r="51" spans="1:4">
      <c r="A51" s="8" t="s">
        <v>3</v>
      </c>
      <c r="B51" s="2">
        <v>41</v>
      </c>
      <c r="C51" s="46" t="s">
        <v>46</v>
      </c>
      <c r="D51" s="47"/>
    </row>
    <row r="52" spans="1:4">
      <c r="A52" s="2"/>
      <c r="B52" s="2"/>
      <c r="C52" s="52" t="s">
        <v>47</v>
      </c>
      <c r="D52" s="52"/>
    </row>
    <row r="55" spans="1:4">
      <c r="C55" s="6"/>
    </row>
    <row r="56" spans="1:4">
      <c r="C56" s="7"/>
    </row>
    <row r="58" spans="1:4">
      <c r="A58" s="49" t="s">
        <v>48</v>
      </c>
      <c r="B58" s="50"/>
      <c r="C58" s="50"/>
      <c r="D58" s="51"/>
    </row>
    <row r="59" spans="1:4">
      <c r="A59" s="53" t="s">
        <v>49</v>
      </c>
      <c r="B59" s="53"/>
      <c r="C59" s="53"/>
      <c r="D59" s="53"/>
    </row>
    <row r="60" spans="1:4">
      <c r="A60" s="8" t="s">
        <v>3</v>
      </c>
      <c r="B60" s="2">
        <v>42</v>
      </c>
      <c r="C60" s="46" t="s">
        <v>50</v>
      </c>
      <c r="D60" s="47"/>
    </row>
    <row r="61" spans="1:4">
      <c r="A61" s="8" t="s">
        <v>3</v>
      </c>
      <c r="B61" s="2">
        <v>43</v>
      </c>
      <c r="C61" s="46" t="s">
        <v>51</v>
      </c>
      <c r="D61" s="47"/>
    </row>
    <row r="62" spans="1:4">
      <c r="A62" s="8" t="s">
        <v>3</v>
      </c>
      <c r="B62" s="2">
        <v>44</v>
      </c>
      <c r="C62" s="46" t="s">
        <v>52</v>
      </c>
      <c r="D62" s="47"/>
    </row>
    <row r="63" spans="1:4">
      <c r="A63" s="8" t="s">
        <v>3</v>
      </c>
      <c r="B63" s="2">
        <v>45</v>
      </c>
      <c r="C63" s="46" t="s">
        <v>53</v>
      </c>
      <c r="D63" s="47"/>
    </row>
    <row r="64" spans="1:4">
      <c r="A64" s="8" t="s">
        <v>3</v>
      </c>
      <c r="B64" s="2">
        <v>46</v>
      </c>
      <c r="C64" s="46" t="s">
        <v>54</v>
      </c>
      <c r="D64" s="47"/>
    </row>
    <row r="65" spans="1:4">
      <c r="A65" s="8" t="s">
        <v>3</v>
      </c>
      <c r="B65" s="2">
        <v>47</v>
      </c>
      <c r="C65" s="46" t="s">
        <v>55</v>
      </c>
      <c r="D65" s="47"/>
    </row>
    <row r="66" spans="1:4">
      <c r="A66" s="8" t="s">
        <v>3</v>
      </c>
      <c r="B66" s="2">
        <v>48</v>
      </c>
      <c r="C66" s="2" t="s">
        <v>56</v>
      </c>
      <c r="D66" s="5" t="s">
        <v>10</v>
      </c>
    </row>
    <row r="67" spans="1:4">
      <c r="A67" s="63" t="s">
        <v>57</v>
      </c>
      <c r="B67" s="64"/>
      <c r="C67" s="65"/>
      <c r="D67" s="14">
        <f>(($D$3+2)*40.8)</f>
        <v>81.599999999999994</v>
      </c>
    </row>
    <row r="68" spans="1:4">
      <c r="A68" s="63" t="s">
        <v>38</v>
      </c>
      <c r="B68" s="64"/>
      <c r="C68" s="65"/>
      <c r="D68" s="14">
        <f>(($D$3+2)*44.2)</f>
        <v>88.4</v>
      </c>
    </row>
    <row r="69" spans="1:4">
      <c r="A69" s="30"/>
      <c r="B69" s="31"/>
      <c r="C69" s="31" t="s">
        <v>58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76" t="s">
        <v>59</v>
      </c>
      <c r="D70" s="77"/>
    </row>
    <row r="71" spans="1:4">
      <c r="A71" s="8" t="s">
        <v>3</v>
      </c>
      <c r="B71" s="2">
        <v>50</v>
      </c>
      <c r="C71" s="46" t="s">
        <v>60</v>
      </c>
      <c r="D71" s="47"/>
    </row>
    <row r="72" spans="1:4">
      <c r="A72" s="8" t="s">
        <v>3</v>
      </c>
      <c r="B72" s="2">
        <v>51</v>
      </c>
      <c r="C72" s="46" t="s">
        <v>61</v>
      </c>
      <c r="D72" s="47"/>
    </row>
    <row r="73" spans="1:4">
      <c r="A73" s="8" t="s">
        <v>3</v>
      </c>
      <c r="B73" s="2">
        <v>52</v>
      </c>
      <c r="C73" s="46" t="s">
        <v>62</v>
      </c>
      <c r="D73" s="47"/>
    </row>
    <row r="74" spans="1:4">
      <c r="A74" s="8" t="s">
        <v>3</v>
      </c>
      <c r="B74" s="2">
        <v>53</v>
      </c>
      <c r="C74" s="46" t="s">
        <v>63</v>
      </c>
      <c r="D74" s="47"/>
    </row>
    <row r="75" spans="1:4">
      <c r="A75" s="8" t="s">
        <v>3</v>
      </c>
      <c r="B75" s="2">
        <v>54</v>
      </c>
      <c r="C75" s="46" t="s">
        <v>64</v>
      </c>
      <c r="D75" s="47"/>
    </row>
    <row r="76" spans="1:4">
      <c r="A76" s="8" t="s">
        <v>3</v>
      </c>
      <c r="B76" s="2">
        <v>55</v>
      </c>
      <c r="C76" s="46" t="s">
        <v>65</v>
      </c>
      <c r="D76" s="47"/>
    </row>
    <row r="77" spans="1:4">
      <c r="A77" s="8" t="s">
        <v>3</v>
      </c>
      <c r="B77" s="2">
        <v>56</v>
      </c>
      <c r="C77" s="46" t="s">
        <v>60</v>
      </c>
      <c r="D77" s="47"/>
    </row>
    <row r="78" spans="1:4">
      <c r="A78" s="8" t="s">
        <v>3</v>
      </c>
      <c r="B78" s="2">
        <v>57</v>
      </c>
      <c r="C78" s="46" t="s">
        <v>61</v>
      </c>
      <c r="D78" s="47"/>
    </row>
    <row r="79" spans="1:4">
      <c r="A79" s="8" t="s">
        <v>3</v>
      </c>
      <c r="B79" s="2">
        <v>58</v>
      </c>
      <c r="C79" s="46" t="s">
        <v>66</v>
      </c>
      <c r="D79" s="47"/>
    </row>
    <row r="80" spans="1:4">
      <c r="A80" s="8" t="s">
        <v>3</v>
      </c>
      <c r="B80" s="2">
        <v>59</v>
      </c>
      <c r="C80" s="46" t="s">
        <v>25</v>
      </c>
      <c r="D80" s="47"/>
    </row>
    <row r="81" spans="1:4">
      <c r="A81" s="8" t="s">
        <v>3</v>
      </c>
      <c r="B81" s="2">
        <v>60</v>
      </c>
      <c r="C81" s="46" t="s">
        <v>67</v>
      </c>
      <c r="D81" s="47"/>
    </row>
    <row r="82" spans="1:4">
      <c r="A82" s="8" t="s">
        <v>3</v>
      </c>
      <c r="B82" s="2">
        <v>61</v>
      </c>
      <c r="C82" s="46" t="s">
        <v>68</v>
      </c>
      <c r="D82" s="47"/>
    </row>
    <row r="83" spans="1:4">
      <c r="A83" s="8" t="s">
        <v>3</v>
      </c>
      <c r="B83" s="2">
        <v>62</v>
      </c>
      <c r="C83" s="46" t="s">
        <v>69</v>
      </c>
      <c r="D83" s="47"/>
    </row>
    <row r="84" spans="1:4">
      <c r="A84" s="8" t="s">
        <v>3</v>
      </c>
      <c r="B84" s="2">
        <v>63</v>
      </c>
      <c r="C84" s="46" t="s">
        <v>68</v>
      </c>
      <c r="D84" s="47"/>
    </row>
    <row r="85" spans="1:4">
      <c r="A85" s="8" t="s">
        <v>3</v>
      </c>
      <c r="B85" s="2">
        <v>64</v>
      </c>
      <c r="C85" s="46" t="s">
        <v>69</v>
      </c>
      <c r="D85" s="47"/>
    </row>
    <row r="86" spans="1:4">
      <c r="A86" s="8" t="s">
        <v>3</v>
      </c>
      <c r="B86" s="2">
        <v>65</v>
      </c>
      <c r="C86" s="46" t="s">
        <v>70</v>
      </c>
      <c r="D86" s="47"/>
    </row>
    <row r="87" spans="1:4">
      <c r="A87" s="8" t="s">
        <v>3</v>
      </c>
      <c r="B87" s="2">
        <v>66</v>
      </c>
      <c r="C87" s="46" t="s">
        <v>71</v>
      </c>
      <c r="D87" s="47"/>
    </row>
    <row r="88" spans="1:4">
      <c r="A88" s="8" t="s">
        <v>3</v>
      </c>
      <c r="B88" s="2">
        <v>67</v>
      </c>
      <c r="C88" s="46" t="s">
        <v>72</v>
      </c>
      <c r="D88" s="47"/>
    </row>
    <row r="89" spans="1:4">
      <c r="A89" s="8" t="s">
        <v>3</v>
      </c>
      <c r="B89" s="2">
        <v>68</v>
      </c>
      <c r="C89" s="46" t="s">
        <v>73</v>
      </c>
      <c r="D89" s="47"/>
    </row>
    <row r="90" spans="1:4">
      <c r="A90" s="8" t="s">
        <v>3</v>
      </c>
      <c r="B90" s="2">
        <v>69</v>
      </c>
      <c r="C90" s="46" t="s">
        <v>74</v>
      </c>
      <c r="D90" s="47"/>
    </row>
    <row r="91" spans="1:4">
      <c r="A91" s="8" t="s">
        <v>3</v>
      </c>
      <c r="B91" s="2">
        <v>70</v>
      </c>
      <c r="C91" s="46" t="s">
        <v>62</v>
      </c>
      <c r="D91" s="47"/>
    </row>
    <row r="92" spans="1:4">
      <c r="A92" s="8" t="s">
        <v>3</v>
      </c>
      <c r="B92" s="2">
        <v>71</v>
      </c>
      <c r="C92" s="46" t="s">
        <v>75</v>
      </c>
      <c r="D92" s="47"/>
    </row>
    <row r="93" spans="1:4">
      <c r="A93" s="2"/>
      <c r="B93" s="52" t="s">
        <v>76</v>
      </c>
      <c r="C93" s="52"/>
      <c r="D93" s="52"/>
    </row>
    <row r="94" spans="1:4">
      <c r="A94" s="57" t="s">
        <v>77</v>
      </c>
      <c r="B94" s="57"/>
      <c r="C94" s="57"/>
      <c r="D94" s="57"/>
    </row>
    <row r="95" spans="1:4">
      <c r="A95" s="9" t="s">
        <v>3</v>
      </c>
      <c r="B95" s="10">
        <v>72</v>
      </c>
      <c r="C95" s="4" t="s">
        <v>78</v>
      </c>
      <c r="D95" s="2"/>
    </row>
    <row r="96" spans="1:4">
      <c r="A96" s="9" t="s">
        <v>3</v>
      </c>
      <c r="B96" s="10">
        <v>73</v>
      </c>
      <c r="C96" s="46" t="s">
        <v>79</v>
      </c>
      <c r="D96" s="47"/>
    </row>
    <row r="97" spans="1:4">
      <c r="A97" s="8" t="s">
        <v>3</v>
      </c>
      <c r="B97" s="2">
        <v>74</v>
      </c>
      <c r="C97" s="46" t="s">
        <v>80</v>
      </c>
      <c r="D97" s="58"/>
    </row>
    <row r="98" spans="1:4">
      <c r="A98" s="8" t="s">
        <v>3</v>
      </c>
      <c r="B98" s="2">
        <v>75</v>
      </c>
      <c r="C98" s="46" t="s">
        <v>81</v>
      </c>
      <c r="D98" s="47"/>
    </row>
    <row r="99" spans="1:4">
      <c r="A99" s="8" t="s">
        <v>3</v>
      </c>
      <c r="B99" s="2">
        <v>76</v>
      </c>
      <c r="C99" s="46" t="s">
        <v>82</v>
      </c>
      <c r="D99" s="47"/>
    </row>
    <row r="100" spans="1:4">
      <c r="A100" s="8" t="s">
        <v>3</v>
      </c>
      <c r="B100" s="2">
        <v>77</v>
      </c>
      <c r="C100" s="46" t="s">
        <v>83</v>
      </c>
      <c r="D100" s="47"/>
    </row>
    <row r="101" spans="1:4">
      <c r="A101" s="8" t="s">
        <v>3</v>
      </c>
      <c r="B101" s="2">
        <v>78</v>
      </c>
      <c r="C101" s="46" t="s">
        <v>84</v>
      </c>
      <c r="D101" s="47"/>
    </row>
    <row r="102" spans="1:4">
      <c r="A102" s="8" t="s">
        <v>3</v>
      </c>
      <c r="B102" s="2">
        <v>79</v>
      </c>
      <c r="C102" s="46" t="s">
        <v>85</v>
      </c>
      <c r="D102" s="47"/>
    </row>
    <row r="103" spans="1:4">
      <c r="A103" s="9" t="s">
        <v>3</v>
      </c>
      <c r="B103" s="10">
        <v>80</v>
      </c>
      <c r="C103" s="46" t="s">
        <v>86</v>
      </c>
      <c r="D103" s="47"/>
    </row>
    <row r="104" spans="1:4">
      <c r="A104" s="9" t="s">
        <v>3</v>
      </c>
      <c r="B104" s="10">
        <v>81</v>
      </c>
      <c r="C104" s="46" t="s">
        <v>87</v>
      </c>
      <c r="D104" s="47"/>
    </row>
    <row r="105" spans="1:4">
      <c r="A105" s="9" t="s">
        <v>3</v>
      </c>
      <c r="B105" s="10">
        <v>82</v>
      </c>
      <c r="C105" s="46" t="s">
        <v>88</v>
      </c>
      <c r="D105" s="47"/>
    </row>
    <row r="106" spans="1:4">
      <c r="A106" s="9" t="s">
        <v>3</v>
      </c>
      <c r="B106" s="10">
        <v>83</v>
      </c>
      <c r="C106" s="46" t="s">
        <v>89</v>
      </c>
      <c r="D106" s="47"/>
    </row>
    <row r="107" spans="1:4">
      <c r="A107" s="9" t="s">
        <v>3</v>
      </c>
      <c r="B107" s="10">
        <v>84</v>
      </c>
      <c r="C107" s="24" t="s">
        <v>90</v>
      </c>
      <c r="D107" s="24"/>
    </row>
    <row r="108" spans="1:4">
      <c r="A108" s="9"/>
      <c r="B108" s="23"/>
      <c r="C108" s="25" t="s">
        <v>91</v>
      </c>
      <c r="D108" s="41"/>
    </row>
    <row r="109" spans="1:4">
      <c r="A109" s="9"/>
      <c r="B109" s="23"/>
      <c r="C109" s="25" t="s">
        <v>92</v>
      </c>
      <c r="D109" s="37">
        <f>(1000*D108)/20</f>
        <v>0</v>
      </c>
    </row>
    <row r="110" spans="1:4">
      <c r="A110" s="9"/>
      <c r="B110" s="23"/>
      <c r="C110" s="25" t="s">
        <v>93</v>
      </c>
      <c r="D110" s="37">
        <f>1000-D109</f>
        <v>1000</v>
      </c>
    </row>
    <row r="111" spans="1:4">
      <c r="A111" s="9" t="s">
        <v>3</v>
      </c>
      <c r="B111" s="23">
        <v>85</v>
      </c>
      <c r="C111" s="74" t="s">
        <v>94</v>
      </c>
      <c r="D111" s="75"/>
    </row>
    <row r="112" spans="1:4">
      <c r="A112" s="9" t="s">
        <v>3</v>
      </c>
      <c r="B112" s="23">
        <v>86</v>
      </c>
      <c r="C112" s="69" t="s">
        <v>95</v>
      </c>
      <c r="D112" s="70"/>
    </row>
    <row r="113" spans="1:4">
      <c r="A113" s="9" t="s">
        <v>3</v>
      </c>
      <c r="B113" s="23">
        <v>87</v>
      </c>
      <c r="C113" s="69" t="s">
        <v>96</v>
      </c>
      <c r="D113" s="70"/>
    </row>
    <row r="114" spans="1:4">
      <c r="A114" s="9" t="s">
        <v>3</v>
      </c>
      <c r="B114" s="23">
        <v>88</v>
      </c>
      <c r="C114" s="69" t="s">
        <v>97</v>
      </c>
      <c r="D114" s="70"/>
    </row>
    <row r="115" spans="1:4">
      <c r="A115" s="9" t="s">
        <v>3</v>
      </c>
      <c r="B115" s="23">
        <v>89</v>
      </c>
      <c r="C115" s="71" t="s">
        <v>98</v>
      </c>
      <c r="D115" s="72"/>
    </row>
    <row r="116" spans="1:4">
      <c r="A116" s="9" t="s">
        <v>3</v>
      </c>
      <c r="B116" s="23">
        <v>90</v>
      </c>
      <c r="C116" s="73" t="s">
        <v>99</v>
      </c>
      <c r="D116" s="73"/>
    </row>
    <row r="117" spans="1:4">
      <c r="A117" s="9" t="s">
        <v>3</v>
      </c>
      <c r="B117" s="23">
        <v>91</v>
      </c>
      <c r="C117" s="46" t="s">
        <v>100</v>
      </c>
      <c r="D117" s="58"/>
    </row>
    <row r="118" spans="1:4">
      <c r="A118" s="9" t="s">
        <v>3</v>
      </c>
      <c r="B118" s="23">
        <v>92</v>
      </c>
      <c r="C118" s="46" t="s">
        <v>101</v>
      </c>
      <c r="D118" s="58"/>
    </row>
    <row r="119" spans="1:4">
      <c r="A119" s="9" t="s">
        <v>3</v>
      </c>
      <c r="B119" s="23">
        <v>93</v>
      </c>
      <c r="C119" s="46" t="s">
        <v>102</v>
      </c>
      <c r="D119" s="47"/>
    </row>
    <row r="120" spans="1:4">
      <c r="A120" s="9" t="s">
        <v>3</v>
      </c>
      <c r="B120" s="23">
        <v>94</v>
      </c>
      <c r="C120" s="46" t="s">
        <v>103</v>
      </c>
      <c r="D120" s="47"/>
    </row>
    <row r="121" spans="1:4">
      <c r="C121" s="6" t="s">
        <v>104</v>
      </c>
    </row>
  </sheetData>
  <mergeCells count="101">
    <mergeCell ref="C112:D112"/>
    <mergeCell ref="C113:D113"/>
    <mergeCell ref="C114:D114"/>
    <mergeCell ref="C115:D115"/>
    <mergeCell ref="C116:D116"/>
    <mergeCell ref="C117:D117"/>
    <mergeCell ref="C118:D118"/>
    <mergeCell ref="C33:D33"/>
    <mergeCell ref="C34:D34"/>
    <mergeCell ref="A42:C42"/>
    <mergeCell ref="A37:D37"/>
    <mergeCell ref="C63:D63"/>
    <mergeCell ref="C62:D62"/>
    <mergeCell ref="C111:D111"/>
    <mergeCell ref="C71:D71"/>
    <mergeCell ref="C70:D70"/>
    <mergeCell ref="C65:D65"/>
    <mergeCell ref="A68:C68"/>
    <mergeCell ref="C50:D50"/>
    <mergeCell ref="C64:D64"/>
    <mergeCell ref="C77:D77"/>
    <mergeCell ref="C76:D76"/>
    <mergeCell ref="C85:D85"/>
    <mergeCell ref="C84:D84"/>
    <mergeCell ref="A9:C9"/>
    <mergeCell ref="A10:C10"/>
    <mergeCell ref="C16:D16"/>
    <mergeCell ref="C15:D15"/>
    <mergeCell ref="C14:D14"/>
    <mergeCell ref="C13:D13"/>
    <mergeCell ref="C12:D12"/>
    <mergeCell ref="C21:D21"/>
    <mergeCell ref="C72:D72"/>
    <mergeCell ref="C20:D20"/>
    <mergeCell ref="C22:D22"/>
    <mergeCell ref="A17:D17"/>
    <mergeCell ref="C27:D27"/>
    <mergeCell ref="C31:D31"/>
    <mergeCell ref="C30:D30"/>
    <mergeCell ref="C29:D29"/>
    <mergeCell ref="C28:D28"/>
    <mergeCell ref="C32:D32"/>
    <mergeCell ref="C19:D19"/>
    <mergeCell ref="C18:D18"/>
    <mergeCell ref="C120:D120"/>
    <mergeCell ref="A41:C41"/>
    <mergeCell ref="C39:D39"/>
    <mergeCell ref="C49:D49"/>
    <mergeCell ref="C48:D48"/>
    <mergeCell ref="C47:D47"/>
    <mergeCell ref="C35:D35"/>
    <mergeCell ref="C45:D45"/>
    <mergeCell ref="C46:D46"/>
    <mergeCell ref="C44:D44"/>
    <mergeCell ref="C38:D38"/>
    <mergeCell ref="C36:D36"/>
    <mergeCell ref="C61:D61"/>
    <mergeCell ref="C51:D51"/>
    <mergeCell ref="A67:C67"/>
    <mergeCell ref="C103:D103"/>
    <mergeCell ref="C60:D60"/>
    <mergeCell ref="C106:D106"/>
    <mergeCell ref="C79:D79"/>
    <mergeCell ref="C75:D75"/>
    <mergeCell ref="C74:D74"/>
    <mergeCell ref="C105:D105"/>
    <mergeCell ref="C119:D119"/>
    <mergeCell ref="C83:D83"/>
    <mergeCell ref="C104:D104"/>
    <mergeCell ref="A94:D94"/>
    <mergeCell ref="C96:D96"/>
    <mergeCell ref="C97:D97"/>
    <mergeCell ref="C98:D98"/>
    <mergeCell ref="C99:D99"/>
    <mergeCell ref="C100:D100"/>
    <mergeCell ref="C101:D101"/>
    <mergeCell ref="C102:D102"/>
    <mergeCell ref="C73:D73"/>
    <mergeCell ref="A1:D1"/>
    <mergeCell ref="A58:D58"/>
    <mergeCell ref="B93:D93"/>
    <mergeCell ref="C52:D52"/>
    <mergeCell ref="A59:D59"/>
    <mergeCell ref="C92:D92"/>
    <mergeCell ref="C91:D91"/>
    <mergeCell ref="C90:D90"/>
    <mergeCell ref="C89:D89"/>
    <mergeCell ref="C88:D88"/>
    <mergeCell ref="C87:D87"/>
    <mergeCell ref="C86:D86"/>
    <mergeCell ref="C82:D82"/>
    <mergeCell ref="C81:D81"/>
    <mergeCell ref="C80:D80"/>
    <mergeCell ref="C78:D78"/>
    <mergeCell ref="C7:D7"/>
    <mergeCell ref="C6:D6"/>
    <mergeCell ref="C5:D5"/>
    <mergeCell ref="C4:D4"/>
    <mergeCell ref="C26:D26"/>
    <mergeCell ref="C25:D25"/>
    <mergeCell ref="C24:D24"/>
  </mergeCells>
  <pageMargins left="0.25" right="0.25" top="0.75" bottom="0.75" header="0.3" footer="0.3"/>
  <pageSetup scale="81" fitToHeight="0" orientation="portrait" r:id="rId1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8AE8-DE58-4E5D-B0B7-36318C3818EE}">
  <dimension ref="A1:D116"/>
  <sheetViews>
    <sheetView workbookViewId="0">
      <selection activeCell="C70" sqref="C70:D70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29.7109375" style="1" customWidth="1"/>
    <col min="5" max="5" width="15.28515625" style="1" customWidth="1"/>
    <col min="6" max="16384" width="9.28515625" style="1"/>
  </cols>
  <sheetData>
    <row r="1" spans="1:4">
      <c r="A1" s="48" t="s">
        <v>105</v>
      </c>
      <c r="B1" s="48"/>
      <c r="C1" s="48"/>
      <c r="D1" s="48"/>
    </row>
    <row r="2" spans="1:4">
      <c r="A2" s="78" t="s">
        <v>1</v>
      </c>
      <c r="B2" s="79"/>
      <c r="C2" s="80"/>
      <c r="D2" s="22" t="s">
        <v>2</v>
      </c>
    </row>
    <row r="3" spans="1:4">
      <c r="A3" s="8" t="s">
        <v>3</v>
      </c>
      <c r="B3" s="2">
        <v>1</v>
      </c>
      <c r="C3" s="19" t="s">
        <v>4</v>
      </c>
      <c r="D3" s="38">
        <v>0</v>
      </c>
    </row>
    <row r="4" spans="1:4">
      <c r="A4" s="8" t="s">
        <v>3</v>
      </c>
      <c r="B4" s="2">
        <v>2</v>
      </c>
      <c r="C4" s="54" t="s">
        <v>5</v>
      </c>
      <c r="D4" s="55"/>
    </row>
    <row r="5" spans="1:4">
      <c r="A5" s="8" t="s">
        <v>3</v>
      </c>
      <c r="B5" s="2">
        <v>3</v>
      </c>
      <c r="C5" s="56" t="s">
        <v>6</v>
      </c>
      <c r="D5" s="55"/>
    </row>
    <row r="6" spans="1:4">
      <c r="A6" s="8" t="s">
        <v>3</v>
      </c>
      <c r="B6" s="2">
        <v>4</v>
      </c>
      <c r="C6" s="56" t="s">
        <v>7</v>
      </c>
      <c r="D6" s="55"/>
    </row>
    <row r="7" spans="1:4">
      <c r="A7" s="8" t="s">
        <v>3</v>
      </c>
      <c r="B7" s="2">
        <v>5</v>
      </c>
      <c r="C7" s="54" t="s">
        <v>106</v>
      </c>
      <c r="D7" s="55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9" t="s">
        <v>11</v>
      </c>
      <c r="B9" s="60"/>
      <c r="C9" s="61"/>
      <c r="D9" s="13">
        <f>(($D$3+2)*10)</f>
        <v>20</v>
      </c>
    </row>
    <row r="10" spans="1:4">
      <c r="A10" s="59" t="s">
        <v>12</v>
      </c>
      <c r="B10" s="60"/>
      <c r="C10" s="61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54" t="s">
        <v>14</v>
      </c>
      <c r="D12" s="55"/>
    </row>
    <row r="13" spans="1:4">
      <c r="A13" s="8" t="s">
        <v>3</v>
      </c>
      <c r="B13" s="2">
        <v>8</v>
      </c>
      <c r="C13" s="54" t="s">
        <v>15</v>
      </c>
      <c r="D13" s="55"/>
    </row>
    <row r="14" spans="1:4">
      <c r="A14" s="8" t="s">
        <v>3</v>
      </c>
      <c r="B14" s="2">
        <v>9</v>
      </c>
      <c r="C14" s="54" t="s">
        <v>16</v>
      </c>
      <c r="D14" s="55"/>
    </row>
    <row r="15" spans="1:4">
      <c r="A15" s="8" t="s">
        <v>3</v>
      </c>
      <c r="B15" s="2">
        <v>10</v>
      </c>
      <c r="C15" s="54" t="s">
        <v>17</v>
      </c>
      <c r="D15" s="55"/>
    </row>
    <row r="16" spans="1:4">
      <c r="A16" s="8" t="s">
        <v>3</v>
      </c>
      <c r="B16" s="2">
        <v>11</v>
      </c>
      <c r="C16" s="54" t="s">
        <v>18</v>
      </c>
      <c r="D16" s="62"/>
    </row>
    <row r="17" spans="1:4">
      <c r="A17" s="66" t="s">
        <v>19</v>
      </c>
      <c r="B17" s="67"/>
      <c r="C17" s="67"/>
      <c r="D17" s="68"/>
    </row>
    <row r="18" spans="1:4">
      <c r="A18" s="8" t="s">
        <v>3</v>
      </c>
      <c r="B18" s="2">
        <v>12</v>
      </c>
      <c r="C18" s="46" t="s">
        <v>20</v>
      </c>
      <c r="D18" s="47"/>
    </row>
    <row r="19" spans="1:4">
      <c r="A19" s="8" t="s">
        <v>3</v>
      </c>
      <c r="B19" s="2">
        <v>13</v>
      </c>
      <c r="C19" s="46" t="s">
        <v>21</v>
      </c>
      <c r="D19" s="47"/>
    </row>
    <row r="20" spans="1:4">
      <c r="A20" s="8" t="s">
        <v>3</v>
      </c>
      <c r="B20" s="2">
        <v>14</v>
      </c>
      <c r="C20" s="46" t="s">
        <v>22</v>
      </c>
      <c r="D20" s="47"/>
    </row>
    <row r="21" spans="1:4">
      <c r="A21" s="8" t="s">
        <v>3</v>
      </c>
      <c r="B21" s="2">
        <v>15</v>
      </c>
      <c r="C21" s="54" t="s">
        <v>17</v>
      </c>
      <c r="D21" s="55"/>
    </row>
    <row r="22" spans="1:4" s="3" customFormat="1">
      <c r="A22" s="8" t="s">
        <v>3</v>
      </c>
      <c r="B22" s="2">
        <v>16</v>
      </c>
      <c r="C22" s="46" t="s">
        <v>23</v>
      </c>
      <c r="D22" s="47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46" t="s">
        <v>25</v>
      </c>
      <c r="D24" s="47"/>
    </row>
    <row r="25" spans="1:4">
      <c r="A25" s="8" t="s">
        <v>3</v>
      </c>
      <c r="B25" s="2">
        <v>19</v>
      </c>
      <c r="C25" s="46" t="s">
        <v>26</v>
      </c>
      <c r="D25" s="47"/>
    </row>
    <row r="26" spans="1:4">
      <c r="A26" s="8" t="s">
        <v>3</v>
      </c>
      <c r="B26" s="2">
        <v>20</v>
      </c>
      <c r="C26" s="46" t="s">
        <v>27</v>
      </c>
      <c r="D26" s="47"/>
    </row>
    <row r="27" spans="1:4">
      <c r="A27" s="8" t="s">
        <v>3</v>
      </c>
      <c r="B27" s="2">
        <v>21</v>
      </c>
      <c r="C27" s="46" t="s">
        <v>28</v>
      </c>
      <c r="D27" s="47"/>
    </row>
    <row r="28" spans="1:4">
      <c r="A28" s="8" t="s">
        <v>3</v>
      </c>
      <c r="B28" s="2">
        <v>22</v>
      </c>
      <c r="C28" s="46" t="s">
        <v>29</v>
      </c>
      <c r="D28" s="47"/>
    </row>
    <row r="29" spans="1:4">
      <c r="A29" s="8" t="s">
        <v>3</v>
      </c>
      <c r="B29" s="2">
        <v>23</v>
      </c>
      <c r="C29" s="46" t="s">
        <v>26</v>
      </c>
      <c r="D29" s="47"/>
    </row>
    <row r="30" spans="1:4">
      <c r="A30" s="8" t="s">
        <v>3</v>
      </c>
      <c r="B30" s="2">
        <v>24</v>
      </c>
      <c r="C30" s="46" t="s">
        <v>30</v>
      </c>
      <c r="D30" s="47"/>
    </row>
    <row r="31" spans="1:4">
      <c r="A31" s="8" t="s">
        <v>3</v>
      </c>
      <c r="B31" s="2">
        <v>25</v>
      </c>
      <c r="C31" s="46" t="s">
        <v>28</v>
      </c>
      <c r="D31" s="47"/>
    </row>
    <row r="32" spans="1:4">
      <c r="A32" s="8" t="s">
        <v>3</v>
      </c>
      <c r="B32" s="2">
        <v>26</v>
      </c>
      <c r="C32" s="46" t="s">
        <v>29</v>
      </c>
      <c r="D32" s="47"/>
    </row>
    <row r="33" spans="1:4">
      <c r="A33" s="8" t="s">
        <v>3</v>
      </c>
      <c r="B33" s="2">
        <v>27</v>
      </c>
      <c r="C33" s="46" t="s">
        <v>26</v>
      </c>
      <c r="D33" s="47"/>
    </row>
    <row r="34" spans="1:4">
      <c r="A34" s="8" t="s">
        <v>3</v>
      </c>
      <c r="B34" s="2">
        <v>28</v>
      </c>
      <c r="C34" s="46" t="s">
        <v>31</v>
      </c>
      <c r="D34" s="47"/>
    </row>
    <row r="35" spans="1:4">
      <c r="A35" s="8" t="s">
        <v>3</v>
      </c>
      <c r="B35" s="2">
        <v>29</v>
      </c>
      <c r="C35" s="46" t="s">
        <v>28</v>
      </c>
      <c r="D35" s="47"/>
    </row>
    <row r="36" spans="1:4">
      <c r="A36" s="8" t="s">
        <v>3</v>
      </c>
      <c r="B36" s="2">
        <v>30</v>
      </c>
      <c r="C36" s="46" t="s">
        <v>29</v>
      </c>
      <c r="D36" s="47"/>
    </row>
    <row r="37" spans="1:4">
      <c r="A37" s="53" t="s">
        <v>32</v>
      </c>
      <c r="B37" s="53"/>
      <c r="C37" s="53"/>
      <c r="D37" s="53"/>
    </row>
    <row r="38" spans="1:4">
      <c r="A38" s="8" t="s">
        <v>3</v>
      </c>
      <c r="B38" s="2">
        <v>31</v>
      </c>
      <c r="C38" s="46" t="s">
        <v>33</v>
      </c>
      <c r="D38" s="47"/>
    </row>
    <row r="39" spans="1:4">
      <c r="A39" s="8" t="s">
        <v>3</v>
      </c>
      <c r="B39" s="2">
        <v>32</v>
      </c>
      <c r="C39" s="54" t="s">
        <v>34</v>
      </c>
      <c r="D39" s="62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9" t="s">
        <v>37</v>
      </c>
      <c r="B41" s="60"/>
      <c r="C41" s="61"/>
      <c r="D41" s="12">
        <f>(($D$3+2)*20)</f>
        <v>40</v>
      </c>
    </row>
    <row r="42" spans="1:4">
      <c r="A42" s="59" t="s">
        <v>38</v>
      </c>
      <c r="B42" s="60"/>
      <c r="C42" s="61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46" t="s">
        <v>39</v>
      </c>
      <c r="D44" s="47"/>
    </row>
    <row r="45" spans="1:4">
      <c r="A45" s="8" t="s">
        <v>3</v>
      </c>
      <c r="B45" s="2">
        <v>35</v>
      </c>
      <c r="C45" s="46" t="s">
        <v>40</v>
      </c>
      <c r="D45" s="47"/>
    </row>
    <row r="46" spans="1:4">
      <c r="A46" s="8" t="s">
        <v>3</v>
      </c>
      <c r="B46" s="2">
        <v>36</v>
      </c>
      <c r="C46" s="46" t="s">
        <v>41</v>
      </c>
      <c r="D46" s="47"/>
    </row>
    <row r="47" spans="1:4">
      <c r="A47" s="8" t="s">
        <v>3</v>
      </c>
      <c r="B47" s="2">
        <v>37</v>
      </c>
      <c r="C47" s="46" t="s">
        <v>42</v>
      </c>
      <c r="D47" s="47"/>
    </row>
    <row r="48" spans="1:4">
      <c r="A48" s="8" t="s">
        <v>3</v>
      </c>
      <c r="B48" s="2">
        <v>38</v>
      </c>
      <c r="C48" s="46" t="s">
        <v>43</v>
      </c>
      <c r="D48" s="47"/>
    </row>
    <row r="49" spans="1:4">
      <c r="A49" s="8" t="s">
        <v>3</v>
      </c>
      <c r="B49" s="2">
        <v>39</v>
      </c>
      <c r="C49" s="46" t="s">
        <v>44</v>
      </c>
      <c r="D49" s="47"/>
    </row>
    <row r="50" spans="1:4">
      <c r="A50" s="8" t="s">
        <v>3</v>
      </c>
      <c r="B50" s="2">
        <v>40</v>
      </c>
      <c r="C50" s="46" t="s">
        <v>45</v>
      </c>
      <c r="D50" s="47"/>
    </row>
    <row r="51" spans="1:4">
      <c r="A51" s="8" t="s">
        <v>3</v>
      </c>
      <c r="B51" s="2">
        <v>41</v>
      </c>
      <c r="C51" s="46" t="s">
        <v>46</v>
      </c>
      <c r="D51" s="47"/>
    </row>
    <row r="52" spans="1:4">
      <c r="A52" s="2"/>
      <c r="B52" s="2"/>
      <c r="C52" s="52" t="s">
        <v>47</v>
      </c>
      <c r="D52" s="52"/>
    </row>
    <row r="55" spans="1:4">
      <c r="C55" s="6"/>
    </row>
    <row r="56" spans="1:4">
      <c r="C56" s="7"/>
    </row>
    <row r="58" spans="1:4">
      <c r="A58" s="49" t="s">
        <v>107</v>
      </c>
      <c r="B58" s="50"/>
      <c r="C58" s="50"/>
      <c r="D58" s="51"/>
    </row>
    <row r="59" spans="1:4">
      <c r="A59" s="53" t="s">
        <v>49</v>
      </c>
      <c r="B59" s="53"/>
      <c r="C59" s="53"/>
      <c r="D59" s="53"/>
    </row>
    <row r="60" spans="1:4">
      <c r="A60" s="8" t="s">
        <v>3</v>
      </c>
      <c r="B60" s="2">
        <v>42</v>
      </c>
      <c r="C60" s="46" t="s">
        <v>50</v>
      </c>
      <c r="D60" s="47"/>
    </row>
    <row r="61" spans="1:4">
      <c r="A61" s="8" t="s">
        <v>3</v>
      </c>
      <c r="B61" s="2">
        <v>43</v>
      </c>
      <c r="C61" s="46" t="s">
        <v>51</v>
      </c>
      <c r="D61" s="47"/>
    </row>
    <row r="62" spans="1:4">
      <c r="A62" s="8" t="s">
        <v>3</v>
      </c>
      <c r="B62" s="2">
        <v>44</v>
      </c>
      <c r="C62" s="46" t="s">
        <v>52</v>
      </c>
      <c r="D62" s="47"/>
    </row>
    <row r="63" spans="1:4">
      <c r="A63" s="8" t="s">
        <v>3</v>
      </c>
      <c r="B63" s="2">
        <v>45</v>
      </c>
      <c r="C63" s="46" t="s">
        <v>53</v>
      </c>
      <c r="D63" s="47"/>
    </row>
    <row r="64" spans="1:4">
      <c r="A64" s="8" t="s">
        <v>3</v>
      </c>
      <c r="B64" s="2">
        <v>46</v>
      </c>
      <c r="C64" s="46" t="s">
        <v>54</v>
      </c>
      <c r="D64" s="47"/>
    </row>
    <row r="65" spans="1:4">
      <c r="A65" s="8" t="s">
        <v>3</v>
      </c>
      <c r="B65" s="2">
        <v>47</v>
      </c>
      <c r="C65" s="46" t="s">
        <v>55</v>
      </c>
      <c r="D65" s="47"/>
    </row>
    <row r="66" spans="1:4">
      <c r="A66" s="8" t="s">
        <v>3</v>
      </c>
      <c r="B66" s="2">
        <v>48</v>
      </c>
      <c r="C66" s="2" t="s">
        <v>56</v>
      </c>
      <c r="D66" s="5" t="s">
        <v>10</v>
      </c>
    </row>
    <row r="67" spans="1:4">
      <c r="A67" s="63" t="s">
        <v>108</v>
      </c>
      <c r="B67" s="64"/>
      <c r="C67" s="65"/>
      <c r="D67" s="14">
        <f>(($D$3+2)*40.8)</f>
        <v>81.599999999999994</v>
      </c>
    </row>
    <row r="68" spans="1:4">
      <c r="A68" s="63" t="s">
        <v>38</v>
      </c>
      <c r="B68" s="64"/>
      <c r="C68" s="65"/>
      <c r="D68" s="14">
        <f>(($D$3+2)*44.2)</f>
        <v>88.4</v>
      </c>
    </row>
    <row r="69" spans="1:4">
      <c r="A69" s="30"/>
      <c r="B69" s="31"/>
      <c r="C69" s="31" t="s">
        <v>58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76" t="s">
        <v>59</v>
      </c>
      <c r="D70" s="81"/>
    </row>
    <row r="71" spans="1:4">
      <c r="A71" s="8" t="s">
        <v>3</v>
      </c>
      <c r="B71" s="2">
        <v>50</v>
      </c>
      <c r="C71" s="46" t="s">
        <v>60</v>
      </c>
      <c r="D71" s="47"/>
    </row>
    <row r="72" spans="1:4">
      <c r="A72" s="8" t="s">
        <v>3</v>
      </c>
      <c r="B72" s="2">
        <v>51</v>
      </c>
      <c r="C72" s="46" t="s">
        <v>61</v>
      </c>
      <c r="D72" s="47"/>
    </row>
    <row r="73" spans="1:4">
      <c r="A73" s="8" t="s">
        <v>3</v>
      </c>
      <c r="B73" s="2">
        <v>52</v>
      </c>
      <c r="C73" s="46" t="s">
        <v>62</v>
      </c>
      <c r="D73" s="47"/>
    </row>
    <row r="74" spans="1:4">
      <c r="A74" s="8" t="s">
        <v>3</v>
      </c>
      <c r="B74" s="2">
        <v>53</v>
      </c>
      <c r="C74" s="46" t="s">
        <v>63</v>
      </c>
      <c r="D74" s="47"/>
    </row>
    <row r="75" spans="1:4">
      <c r="A75" s="8" t="s">
        <v>3</v>
      </c>
      <c r="B75" s="2">
        <v>54</v>
      </c>
      <c r="C75" s="46" t="s">
        <v>109</v>
      </c>
      <c r="D75" s="47"/>
    </row>
    <row r="76" spans="1:4">
      <c r="A76" s="8" t="s">
        <v>3</v>
      </c>
      <c r="B76" s="2">
        <v>55</v>
      </c>
      <c r="C76" s="46" t="s">
        <v>65</v>
      </c>
      <c r="D76" s="47"/>
    </row>
    <row r="77" spans="1:4">
      <c r="A77" s="8" t="s">
        <v>3</v>
      </c>
      <c r="B77" s="2">
        <v>56</v>
      </c>
      <c r="C77" s="46" t="s">
        <v>60</v>
      </c>
      <c r="D77" s="47"/>
    </row>
    <row r="78" spans="1:4">
      <c r="A78" s="8" t="s">
        <v>3</v>
      </c>
      <c r="B78" s="2">
        <v>57</v>
      </c>
      <c r="C78" s="46" t="s">
        <v>61</v>
      </c>
      <c r="D78" s="47"/>
    </row>
    <row r="79" spans="1:4">
      <c r="A79" s="8" t="s">
        <v>3</v>
      </c>
      <c r="B79" s="2">
        <v>58</v>
      </c>
      <c r="C79" s="46" t="s">
        <v>66</v>
      </c>
      <c r="D79" s="47"/>
    </row>
    <row r="80" spans="1:4">
      <c r="A80" s="8" t="s">
        <v>3</v>
      </c>
      <c r="B80" s="2">
        <v>59</v>
      </c>
      <c r="C80" s="46" t="s">
        <v>25</v>
      </c>
      <c r="D80" s="47"/>
    </row>
    <row r="81" spans="1:4">
      <c r="A81" s="8" t="s">
        <v>3</v>
      </c>
      <c r="B81" s="2">
        <v>60</v>
      </c>
      <c r="C81" s="46" t="s">
        <v>67</v>
      </c>
      <c r="D81" s="47"/>
    </row>
    <row r="82" spans="1:4">
      <c r="A82" s="8" t="s">
        <v>3</v>
      </c>
      <c r="B82" s="2">
        <v>61</v>
      </c>
      <c r="C82" s="46" t="s">
        <v>68</v>
      </c>
      <c r="D82" s="47"/>
    </row>
    <row r="83" spans="1:4">
      <c r="A83" s="8" t="s">
        <v>3</v>
      </c>
      <c r="B83" s="2">
        <v>62</v>
      </c>
      <c r="C83" s="46" t="s">
        <v>69</v>
      </c>
      <c r="D83" s="47"/>
    </row>
    <row r="84" spans="1:4">
      <c r="A84" s="8" t="s">
        <v>3</v>
      </c>
      <c r="B84" s="2">
        <v>63</v>
      </c>
      <c r="C84" s="46" t="s">
        <v>68</v>
      </c>
      <c r="D84" s="47"/>
    </row>
    <row r="85" spans="1:4">
      <c r="A85" s="8" t="s">
        <v>3</v>
      </c>
      <c r="B85" s="2">
        <v>64</v>
      </c>
      <c r="C85" s="46" t="s">
        <v>69</v>
      </c>
      <c r="D85" s="47"/>
    </row>
    <row r="86" spans="1:4">
      <c r="A86" s="8" t="s">
        <v>3</v>
      </c>
      <c r="B86" s="2">
        <v>65</v>
      </c>
      <c r="C86" s="46" t="s">
        <v>70</v>
      </c>
      <c r="D86" s="47"/>
    </row>
    <row r="87" spans="1:4">
      <c r="A87" s="8" t="s">
        <v>3</v>
      </c>
      <c r="B87" s="2">
        <v>66</v>
      </c>
      <c r="C87" s="46" t="s">
        <v>71</v>
      </c>
      <c r="D87" s="47"/>
    </row>
    <row r="88" spans="1:4">
      <c r="A88" s="8" t="s">
        <v>3</v>
      </c>
      <c r="B88" s="2">
        <v>67</v>
      </c>
      <c r="C88" s="46" t="s">
        <v>72</v>
      </c>
      <c r="D88" s="47"/>
    </row>
    <row r="89" spans="1:4">
      <c r="A89" s="8" t="s">
        <v>3</v>
      </c>
      <c r="B89" s="2">
        <v>68</v>
      </c>
      <c r="C89" s="46" t="s">
        <v>73</v>
      </c>
      <c r="D89" s="47"/>
    </row>
    <row r="90" spans="1:4">
      <c r="A90" s="8" t="s">
        <v>3</v>
      </c>
      <c r="B90" s="2">
        <v>69</v>
      </c>
      <c r="C90" s="46" t="s">
        <v>74</v>
      </c>
      <c r="D90" s="47"/>
    </row>
    <row r="91" spans="1:4">
      <c r="A91" s="8" t="s">
        <v>3</v>
      </c>
      <c r="B91" s="2">
        <v>70</v>
      </c>
      <c r="C91" s="46" t="s">
        <v>62</v>
      </c>
      <c r="D91" s="47"/>
    </row>
    <row r="92" spans="1:4">
      <c r="A92" s="8" t="s">
        <v>3</v>
      </c>
      <c r="B92" s="2">
        <v>71</v>
      </c>
      <c r="C92" s="46" t="s">
        <v>75</v>
      </c>
      <c r="D92" s="47"/>
    </row>
    <row r="93" spans="1:4">
      <c r="A93" s="2"/>
      <c r="B93" s="52" t="s">
        <v>76</v>
      </c>
      <c r="C93" s="52"/>
      <c r="D93" s="52"/>
    </row>
    <row r="94" spans="1:4">
      <c r="A94" s="57" t="s">
        <v>77</v>
      </c>
      <c r="B94" s="57"/>
      <c r="C94" s="57"/>
      <c r="D94" s="57"/>
    </row>
    <row r="95" spans="1:4" customFormat="1">
      <c r="A95" s="8" t="s">
        <v>3</v>
      </c>
      <c r="B95" s="2">
        <v>72</v>
      </c>
      <c r="C95" s="46" t="s">
        <v>110</v>
      </c>
      <c r="D95" s="47"/>
    </row>
    <row r="96" spans="1:4" customFormat="1">
      <c r="A96" s="8" t="s">
        <v>3</v>
      </c>
      <c r="B96" s="2">
        <v>73</v>
      </c>
      <c r="C96" s="46" t="s">
        <v>81</v>
      </c>
      <c r="D96" s="58"/>
    </row>
    <row r="97" spans="1:4" customFormat="1">
      <c r="A97" s="8" t="s">
        <v>3</v>
      </c>
      <c r="B97" s="2">
        <v>74</v>
      </c>
      <c r="C97" s="46" t="s">
        <v>82</v>
      </c>
      <c r="D97" s="58"/>
    </row>
    <row r="98" spans="1:4" customFormat="1">
      <c r="A98" s="8" t="s">
        <v>3</v>
      </c>
      <c r="B98" s="2">
        <v>75</v>
      </c>
      <c r="C98" s="46" t="s">
        <v>83</v>
      </c>
      <c r="D98" s="58"/>
    </row>
    <row r="99" spans="1:4" customFormat="1">
      <c r="A99" s="8" t="s">
        <v>3</v>
      </c>
      <c r="B99" s="2">
        <v>76</v>
      </c>
      <c r="C99" s="46" t="s">
        <v>85</v>
      </c>
      <c r="D99" s="47"/>
    </row>
    <row r="100" spans="1:4" customFormat="1">
      <c r="A100" s="8" t="s">
        <v>3</v>
      </c>
      <c r="B100" s="2">
        <v>77</v>
      </c>
      <c r="C100" s="46" t="s">
        <v>111</v>
      </c>
      <c r="D100" s="58"/>
    </row>
    <row r="101" spans="1:4" customFormat="1">
      <c r="A101" s="9" t="s">
        <v>3</v>
      </c>
      <c r="B101" s="10">
        <v>78</v>
      </c>
      <c r="C101" s="74" t="s">
        <v>112</v>
      </c>
      <c r="D101" s="74"/>
    </row>
    <row r="102" spans="1:4" customFormat="1">
      <c r="A102" s="9" t="s">
        <v>3</v>
      </c>
      <c r="B102" s="10"/>
      <c r="C102" s="15" t="s">
        <v>113</v>
      </c>
      <c r="D102" s="42"/>
    </row>
    <row r="103" spans="1:4" customFormat="1">
      <c r="A103" s="9" t="s">
        <v>3</v>
      </c>
      <c r="B103" s="10"/>
      <c r="C103" s="28" t="s">
        <v>114</v>
      </c>
      <c r="D103" s="26">
        <f>(D102*50)/200</f>
        <v>0</v>
      </c>
    </row>
    <row r="104" spans="1:4" customFormat="1">
      <c r="A104" s="9" t="s">
        <v>3</v>
      </c>
      <c r="B104" s="10"/>
      <c r="C104" s="28" t="s">
        <v>115</v>
      </c>
      <c r="D104" s="26">
        <f>50-D103</f>
        <v>50</v>
      </c>
    </row>
    <row r="105" spans="1:4" customFormat="1">
      <c r="A105" s="9" t="s">
        <v>3</v>
      </c>
      <c r="B105" s="10">
        <v>79</v>
      </c>
      <c r="C105" s="69" t="s">
        <v>116</v>
      </c>
      <c r="D105" s="70"/>
    </row>
    <row r="106" spans="1:4" customFormat="1">
      <c r="A106" s="9" t="s">
        <v>3</v>
      </c>
      <c r="B106" s="10">
        <v>80</v>
      </c>
      <c r="C106" s="69" t="s">
        <v>117</v>
      </c>
      <c r="D106" s="70"/>
    </row>
    <row r="107" spans="1:4" customFormat="1">
      <c r="A107" s="9" t="s">
        <v>3</v>
      </c>
      <c r="B107" s="10">
        <v>81</v>
      </c>
      <c r="C107" s="82" t="s">
        <v>118</v>
      </c>
      <c r="D107" s="83"/>
    </row>
    <row r="108" spans="1:4" customFormat="1">
      <c r="A108" s="9" t="s">
        <v>3</v>
      </c>
      <c r="B108" s="10"/>
      <c r="C108" s="16" t="s">
        <v>119</v>
      </c>
      <c r="D108" s="42"/>
    </row>
    <row r="109" spans="1:4" customFormat="1">
      <c r="A109" s="9" t="s">
        <v>3</v>
      </c>
      <c r="B109" s="10"/>
      <c r="C109" s="17" t="s">
        <v>120</v>
      </c>
      <c r="D109" s="26">
        <f>(D108*12.5)/200</f>
        <v>0</v>
      </c>
    </row>
    <row r="110" spans="1:4" customFormat="1">
      <c r="A110" s="9" t="s">
        <v>3</v>
      </c>
      <c r="B110" s="10"/>
      <c r="C110" s="18" t="s">
        <v>115</v>
      </c>
      <c r="D110" s="26">
        <f>12.5-D109</f>
        <v>12.5</v>
      </c>
    </row>
    <row r="111" spans="1:4" customFormat="1">
      <c r="A111" s="9" t="s">
        <v>3</v>
      </c>
      <c r="B111" s="10">
        <v>82</v>
      </c>
      <c r="C111" s="73" t="s">
        <v>99</v>
      </c>
      <c r="D111" s="73"/>
    </row>
    <row r="112" spans="1:4" customFormat="1">
      <c r="A112" s="9" t="s">
        <v>3</v>
      </c>
      <c r="B112" s="10">
        <v>83</v>
      </c>
      <c r="C112" s="54" t="s">
        <v>121</v>
      </c>
      <c r="D112" s="62"/>
    </row>
    <row r="113" spans="1:4" customFormat="1">
      <c r="A113" s="9" t="s">
        <v>3</v>
      </c>
      <c r="B113" s="10">
        <v>84</v>
      </c>
      <c r="C113" s="32" t="s">
        <v>102</v>
      </c>
      <c r="D113" s="40"/>
    </row>
    <row r="114" spans="1:4" customFormat="1">
      <c r="A114" s="9" t="s">
        <v>3</v>
      </c>
      <c r="B114" s="10">
        <v>85</v>
      </c>
      <c r="C114" s="54" t="s">
        <v>122</v>
      </c>
      <c r="D114" s="62"/>
    </row>
    <row r="115" spans="1:4" customFormat="1">
      <c r="A115" s="9" t="s">
        <v>3</v>
      </c>
      <c r="B115" s="10">
        <v>86</v>
      </c>
      <c r="C115" s="54" t="s">
        <v>123</v>
      </c>
      <c r="D115" s="62"/>
    </row>
    <row r="116" spans="1:4" customFormat="1">
      <c r="A116" s="1"/>
      <c r="B116" s="1"/>
      <c r="C116" s="6" t="s">
        <v>124</v>
      </c>
      <c r="D116" s="1"/>
    </row>
  </sheetData>
  <mergeCells count="95">
    <mergeCell ref="C112:D112"/>
    <mergeCell ref="C114:D114"/>
    <mergeCell ref="C115:D115"/>
    <mergeCell ref="C107:D107"/>
    <mergeCell ref="C95:D95"/>
    <mergeCell ref="C111:D111"/>
    <mergeCell ref="C105:D105"/>
    <mergeCell ref="C106:D106"/>
    <mergeCell ref="C96:D96"/>
    <mergeCell ref="C97:D97"/>
    <mergeCell ref="C98:D98"/>
    <mergeCell ref="C100:D100"/>
    <mergeCell ref="C101:D101"/>
    <mergeCell ref="C99:D99"/>
    <mergeCell ref="A94:D94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B93:D93"/>
    <mergeCell ref="C82:D82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70:D70"/>
    <mergeCell ref="A58:D58"/>
    <mergeCell ref="A59:D59"/>
    <mergeCell ref="C60:D60"/>
    <mergeCell ref="C62:D62"/>
    <mergeCell ref="C63:D63"/>
    <mergeCell ref="C64:D64"/>
    <mergeCell ref="C65:D65"/>
    <mergeCell ref="A67:C67"/>
    <mergeCell ref="A68:C68"/>
    <mergeCell ref="C61:D61"/>
    <mergeCell ref="C52:D52"/>
    <mergeCell ref="A41:C41"/>
    <mergeCell ref="A42:C42"/>
    <mergeCell ref="C44:D44"/>
    <mergeCell ref="C45:D45"/>
    <mergeCell ref="C46:D46"/>
    <mergeCell ref="C47:D47"/>
    <mergeCell ref="C48:D48"/>
    <mergeCell ref="C49:D49"/>
    <mergeCell ref="C50:D50"/>
    <mergeCell ref="C51:D51"/>
    <mergeCell ref="A37:D37"/>
    <mergeCell ref="C38:D38"/>
    <mergeCell ref="C28:D28"/>
    <mergeCell ref="C29:D29"/>
    <mergeCell ref="C30:D30"/>
    <mergeCell ref="C31:D31"/>
    <mergeCell ref="C32:D32"/>
    <mergeCell ref="C35:D35"/>
    <mergeCell ref="C39:D39"/>
    <mergeCell ref="C27:D27"/>
    <mergeCell ref="C14:D14"/>
    <mergeCell ref="C15:D15"/>
    <mergeCell ref="C16:D16"/>
    <mergeCell ref="A17:D17"/>
    <mergeCell ref="C18:D18"/>
    <mergeCell ref="C19:D19"/>
    <mergeCell ref="C20:D20"/>
    <mergeCell ref="C22:D22"/>
    <mergeCell ref="C24:D24"/>
    <mergeCell ref="C25:D25"/>
    <mergeCell ref="C26:D26"/>
    <mergeCell ref="C33:D33"/>
    <mergeCell ref="C34:D34"/>
    <mergeCell ref="C36:D36"/>
    <mergeCell ref="C21:D21"/>
    <mergeCell ref="C13:D13"/>
    <mergeCell ref="A1:D1"/>
    <mergeCell ref="C4:D4"/>
    <mergeCell ref="C5:D5"/>
    <mergeCell ref="C6:D6"/>
    <mergeCell ref="C7:D7"/>
    <mergeCell ref="A9:C9"/>
    <mergeCell ref="A10:C10"/>
    <mergeCell ref="C12:D12"/>
    <mergeCell ref="A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DD3E-3304-498D-BCF8-7E36634FC37A}">
  <dimension ref="A1:D125"/>
  <sheetViews>
    <sheetView tabSelected="1" topLeftCell="A109" zoomScaleNormal="100" workbookViewId="0">
      <selection activeCell="C127" sqref="C127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30.42578125" style="1" customWidth="1"/>
    <col min="5" max="5" width="15.28515625" style="1" customWidth="1"/>
    <col min="6" max="16384" width="9.28515625" style="1"/>
  </cols>
  <sheetData>
    <row r="1" spans="1:4">
      <c r="A1" s="48" t="s">
        <v>125</v>
      </c>
      <c r="B1" s="48"/>
      <c r="C1" s="48"/>
      <c r="D1" s="48"/>
    </row>
    <row r="2" spans="1:4">
      <c r="A2" s="20" t="s">
        <v>1</v>
      </c>
      <c r="B2" s="20"/>
      <c r="C2" s="20"/>
      <c r="D2" s="21" t="s">
        <v>2</v>
      </c>
    </row>
    <row r="3" spans="1:4">
      <c r="A3" s="8" t="s">
        <v>3</v>
      </c>
      <c r="B3" s="2">
        <v>1</v>
      </c>
      <c r="C3" s="19" t="s">
        <v>4</v>
      </c>
      <c r="D3" s="35"/>
    </row>
    <row r="4" spans="1:4">
      <c r="A4" s="8" t="s">
        <v>3</v>
      </c>
      <c r="B4" s="2">
        <v>2</v>
      </c>
      <c r="C4" s="54" t="s">
        <v>126</v>
      </c>
      <c r="D4" s="55"/>
    </row>
    <row r="5" spans="1:4">
      <c r="A5" s="8" t="s">
        <v>3</v>
      </c>
      <c r="B5" s="2">
        <v>3</v>
      </c>
      <c r="C5" s="56" t="s">
        <v>6</v>
      </c>
      <c r="D5" s="55"/>
    </row>
    <row r="6" spans="1:4">
      <c r="A6" s="8" t="s">
        <v>3</v>
      </c>
      <c r="B6" s="2">
        <v>4</v>
      </c>
      <c r="C6" s="56" t="s">
        <v>7</v>
      </c>
      <c r="D6" s="55"/>
    </row>
    <row r="7" spans="1:4">
      <c r="A7" s="8" t="s">
        <v>3</v>
      </c>
      <c r="B7" s="2">
        <v>5</v>
      </c>
      <c r="C7" s="54" t="s">
        <v>106</v>
      </c>
      <c r="D7" s="55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9" t="s">
        <v>11</v>
      </c>
      <c r="B9" s="60"/>
      <c r="C9" s="61"/>
      <c r="D9" s="13">
        <f>(($D$3+2)*10)</f>
        <v>20</v>
      </c>
    </row>
    <row r="10" spans="1:4">
      <c r="A10" s="59" t="s">
        <v>12</v>
      </c>
      <c r="B10" s="60"/>
      <c r="C10" s="61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54" t="s">
        <v>14</v>
      </c>
      <c r="D12" s="55"/>
    </row>
    <row r="13" spans="1:4">
      <c r="A13" s="8" t="s">
        <v>3</v>
      </c>
      <c r="B13" s="2">
        <v>8</v>
      </c>
      <c r="C13" s="54" t="s">
        <v>15</v>
      </c>
      <c r="D13" s="55"/>
    </row>
    <row r="14" spans="1:4">
      <c r="A14" s="8" t="s">
        <v>3</v>
      </c>
      <c r="B14" s="2">
        <v>9</v>
      </c>
      <c r="C14" s="54" t="s">
        <v>16</v>
      </c>
      <c r="D14" s="55"/>
    </row>
    <row r="15" spans="1:4">
      <c r="A15" s="8" t="s">
        <v>3</v>
      </c>
      <c r="B15" s="2">
        <v>10</v>
      </c>
      <c r="C15" s="54" t="s">
        <v>17</v>
      </c>
      <c r="D15" s="55"/>
    </row>
    <row r="16" spans="1:4">
      <c r="A16" s="8" t="s">
        <v>3</v>
      </c>
      <c r="B16" s="2">
        <v>11</v>
      </c>
      <c r="C16" s="54" t="s">
        <v>18</v>
      </c>
      <c r="D16" s="62"/>
    </row>
    <row r="17" spans="1:4">
      <c r="A17" s="66" t="s">
        <v>19</v>
      </c>
      <c r="B17" s="67"/>
      <c r="C17" s="67"/>
      <c r="D17" s="68"/>
    </row>
    <row r="18" spans="1:4">
      <c r="A18" s="8" t="s">
        <v>3</v>
      </c>
      <c r="B18" s="2">
        <v>12</v>
      </c>
      <c r="C18" s="46" t="s">
        <v>20</v>
      </c>
      <c r="D18" s="47"/>
    </row>
    <row r="19" spans="1:4">
      <c r="A19" s="8" t="s">
        <v>3</v>
      </c>
      <c r="B19" s="2">
        <v>13</v>
      </c>
      <c r="C19" s="46" t="s">
        <v>21</v>
      </c>
      <c r="D19" s="47"/>
    </row>
    <row r="20" spans="1:4">
      <c r="A20" s="8" t="s">
        <v>3</v>
      </c>
      <c r="B20" s="2">
        <v>14</v>
      </c>
      <c r="C20" s="46" t="s">
        <v>22</v>
      </c>
      <c r="D20" s="47"/>
    </row>
    <row r="21" spans="1:4">
      <c r="A21" s="8" t="s">
        <v>3</v>
      </c>
      <c r="B21" s="2">
        <v>15</v>
      </c>
      <c r="C21" s="54" t="s">
        <v>17</v>
      </c>
      <c r="D21" s="55"/>
    </row>
    <row r="22" spans="1:4" s="3" customFormat="1">
      <c r="A22" s="8" t="s">
        <v>3</v>
      </c>
      <c r="B22" s="2">
        <v>16</v>
      </c>
      <c r="C22" s="46" t="s">
        <v>23</v>
      </c>
      <c r="D22" s="47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46" t="s">
        <v>25</v>
      </c>
      <c r="D24" s="47"/>
    </row>
    <row r="25" spans="1:4">
      <c r="A25" s="8" t="s">
        <v>3</v>
      </c>
      <c r="B25" s="2">
        <v>19</v>
      </c>
      <c r="C25" s="46" t="s">
        <v>26</v>
      </c>
      <c r="D25" s="47"/>
    </row>
    <row r="26" spans="1:4">
      <c r="A26" s="8" t="s">
        <v>3</v>
      </c>
      <c r="B26" s="2">
        <v>20</v>
      </c>
      <c r="C26" s="46" t="s">
        <v>27</v>
      </c>
      <c r="D26" s="47"/>
    </row>
    <row r="27" spans="1:4">
      <c r="A27" s="8" t="s">
        <v>3</v>
      </c>
      <c r="B27" s="2">
        <v>21</v>
      </c>
      <c r="C27" s="46" t="s">
        <v>28</v>
      </c>
      <c r="D27" s="47"/>
    </row>
    <row r="28" spans="1:4">
      <c r="A28" s="8" t="s">
        <v>3</v>
      </c>
      <c r="B28" s="2">
        <v>22</v>
      </c>
      <c r="C28" s="46" t="s">
        <v>29</v>
      </c>
      <c r="D28" s="47"/>
    </row>
    <row r="29" spans="1:4">
      <c r="A29" s="8" t="s">
        <v>3</v>
      </c>
      <c r="B29" s="2">
        <v>23</v>
      </c>
      <c r="C29" s="46" t="s">
        <v>26</v>
      </c>
      <c r="D29" s="47"/>
    </row>
    <row r="30" spans="1:4">
      <c r="A30" s="8" t="s">
        <v>3</v>
      </c>
      <c r="B30" s="2">
        <v>24</v>
      </c>
      <c r="C30" s="46" t="s">
        <v>30</v>
      </c>
      <c r="D30" s="47"/>
    </row>
    <row r="31" spans="1:4">
      <c r="A31" s="8" t="s">
        <v>3</v>
      </c>
      <c r="B31" s="2">
        <v>25</v>
      </c>
      <c r="C31" s="46" t="s">
        <v>28</v>
      </c>
      <c r="D31" s="47"/>
    </row>
    <row r="32" spans="1:4">
      <c r="A32" s="8" t="s">
        <v>3</v>
      </c>
      <c r="B32" s="2">
        <v>26</v>
      </c>
      <c r="C32" s="46" t="s">
        <v>29</v>
      </c>
      <c r="D32" s="47"/>
    </row>
    <row r="33" spans="1:4">
      <c r="A33" s="8" t="s">
        <v>3</v>
      </c>
      <c r="B33" s="2">
        <v>27</v>
      </c>
      <c r="C33" s="46" t="s">
        <v>26</v>
      </c>
      <c r="D33" s="47"/>
    </row>
    <row r="34" spans="1:4">
      <c r="A34" s="8" t="s">
        <v>3</v>
      </c>
      <c r="B34" s="2">
        <v>28</v>
      </c>
      <c r="C34" s="46" t="s">
        <v>31</v>
      </c>
      <c r="D34" s="47"/>
    </row>
    <row r="35" spans="1:4">
      <c r="A35" s="8" t="s">
        <v>3</v>
      </c>
      <c r="B35" s="2">
        <v>29</v>
      </c>
      <c r="C35" s="46" t="s">
        <v>28</v>
      </c>
      <c r="D35" s="47"/>
    </row>
    <row r="36" spans="1:4">
      <c r="A36" s="8" t="s">
        <v>3</v>
      </c>
      <c r="B36" s="2">
        <v>30</v>
      </c>
      <c r="C36" s="46" t="s">
        <v>29</v>
      </c>
      <c r="D36" s="47"/>
    </row>
    <row r="37" spans="1:4">
      <c r="A37" s="53" t="s">
        <v>32</v>
      </c>
      <c r="B37" s="53"/>
      <c r="C37" s="53"/>
      <c r="D37" s="53"/>
    </row>
    <row r="38" spans="1:4">
      <c r="A38" s="8" t="s">
        <v>3</v>
      </c>
      <c r="B38" s="2">
        <v>31</v>
      </c>
      <c r="C38" s="46" t="s">
        <v>33</v>
      </c>
      <c r="D38" s="47"/>
    </row>
    <row r="39" spans="1:4">
      <c r="A39" s="8" t="s">
        <v>3</v>
      </c>
      <c r="B39" s="2">
        <v>32</v>
      </c>
      <c r="C39" s="54" t="s">
        <v>34</v>
      </c>
      <c r="D39" s="62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9" t="s">
        <v>37</v>
      </c>
      <c r="B41" s="60"/>
      <c r="C41" s="61"/>
      <c r="D41" s="12">
        <f>(($D$3+2)*20)</f>
        <v>40</v>
      </c>
    </row>
    <row r="42" spans="1:4">
      <c r="A42" s="59" t="s">
        <v>38</v>
      </c>
      <c r="B42" s="60"/>
      <c r="C42" s="61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46" t="s">
        <v>39</v>
      </c>
      <c r="D44" s="47"/>
    </row>
    <row r="45" spans="1:4">
      <c r="A45" s="8" t="s">
        <v>3</v>
      </c>
      <c r="B45" s="2">
        <v>35</v>
      </c>
      <c r="C45" s="46" t="s">
        <v>40</v>
      </c>
      <c r="D45" s="47"/>
    </row>
    <row r="46" spans="1:4">
      <c r="A46" s="8" t="s">
        <v>3</v>
      </c>
      <c r="B46" s="2">
        <v>36</v>
      </c>
      <c r="C46" s="46" t="s">
        <v>41</v>
      </c>
      <c r="D46" s="47"/>
    </row>
    <row r="47" spans="1:4">
      <c r="A47" s="8" t="s">
        <v>3</v>
      </c>
      <c r="B47" s="2">
        <v>37</v>
      </c>
      <c r="C47" s="46" t="s">
        <v>42</v>
      </c>
      <c r="D47" s="47"/>
    </row>
    <row r="48" spans="1:4">
      <c r="A48" s="8" t="s">
        <v>3</v>
      </c>
      <c r="B48" s="2">
        <v>38</v>
      </c>
      <c r="C48" s="46" t="s">
        <v>43</v>
      </c>
      <c r="D48" s="47"/>
    </row>
    <row r="49" spans="1:4">
      <c r="A49" s="8" t="s">
        <v>3</v>
      </c>
      <c r="B49" s="2">
        <v>39</v>
      </c>
      <c r="C49" s="46" t="s">
        <v>44</v>
      </c>
      <c r="D49" s="47"/>
    </row>
    <row r="50" spans="1:4">
      <c r="A50" s="8" t="s">
        <v>3</v>
      </c>
      <c r="B50" s="2">
        <v>40</v>
      </c>
      <c r="C50" s="46" t="s">
        <v>45</v>
      </c>
      <c r="D50" s="47"/>
    </row>
    <row r="51" spans="1:4">
      <c r="A51" s="8" t="s">
        <v>3</v>
      </c>
      <c r="B51" s="2">
        <v>41</v>
      </c>
      <c r="C51" s="46" t="s">
        <v>46</v>
      </c>
      <c r="D51" s="47"/>
    </row>
    <row r="52" spans="1:4">
      <c r="A52" s="2"/>
      <c r="B52" s="2"/>
      <c r="C52" s="52" t="s">
        <v>47</v>
      </c>
      <c r="D52" s="52"/>
    </row>
    <row r="55" spans="1:4">
      <c r="C55" s="6"/>
    </row>
    <row r="56" spans="1:4">
      <c r="C56" s="7"/>
    </row>
    <row r="58" spans="1:4">
      <c r="A58" s="49" t="s">
        <v>48</v>
      </c>
      <c r="B58" s="50"/>
      <c r="C58" s="50"/>
      <c r="D58" s="51"/>
    </row>
    <row r="59" spans="1:4">
      <c r="A59" s="53" t="s">
        <v>49</v>
      </c>
      <c r="B59" s="53"/>
      <c r="C59" s="53"/>
      <c r="D59" s="53"/>
    </row>
    <row r="60" spans="1:4">
      <c r="A60" s="8" t="s">
        <v>3</v>
      </c>
      <c r="B60" s="2">
        <v>42</v>
      </c>
      <c r="C60" s="46" t="s">
        <v>50</v>
      </c>
      <c r="D60" s="47"/>
    </row>
    <row r="61" spans="1:4">
      <c r="A61" s="8" t="s">
        <v>3</v>
      </c>
      <c r="B61" s="2">
        <v>43</v>
      </c>
      <c r="C61" s="46" t="s">
        <v>51</v>
      </c>
      <c r="D61" s="47"/>
    </row>
    <row r="62" spans="1:4">
      <c r="A62" s="8" t="s">
        <v>3</v>
      </c>
      <c r="B62" s="2">
        <v>44</v>
      </c>
      <c r="C62" s="46" t="s">
        <v>52</v>
      </c>
      <c r="D62" s="47"/>
    </row>
    <row r="63" spans="1:4">
      <c r="A63" s="8" t="s">
        <v>3</v>
      </c>
      <c r="B63" s="2">
        <v>45</v>
      </c>
      <c r="C63" s="46" t="s">
        <v>53</v>
      </c>
      <c r="D63" s="47"/>
    </row>
    <row r="64" spans="1:4">
      <c r="A64" s="8" t="s">
        <v>3</v>
      </c>
      <c r="B64" s="2">
        <v>46</v>
      </c>
      <c r="C64" s="46" t="s">
        <v>54</v>
      </c>
      <c r="D64" s="47"/>
    </row>
    <row r="65" spans="1:4">
      <c r="A65" s="8" t="s">
        <v>3</v>
      </c>
      <c r="B65" s="2">
        <v>47</v>
      </c>
      <c r="C65" s="46" t="s">
        <v>55</v>
      </c>
      <c r="D65" s="47"/>
    </row>
    <row r="66" spans="1:4">
      <c r="A66" s="8" t="s">
        <v>3</v>
      </c>
      <c r="B66" s="2">
        <v>48</v>
      </c>
      <c r="C66" s="2" t="s">
        <v>56</v>
      </c>
      <c r="D66" s="5" t="s">
        <v>10</v>
      </c>
    </row>
    <row r="67" spans="1:4">
      <c r="A67" s="63" t="s">
        <v>57</v>
      </c>
      <c r="B67" s="64"/>
      <c r="C67" s="65"/>
      <c r="D67" s="14">
        <f>(($D$3+2)*40.8)</f>
        <v>81.599999999999994</v>
      </c>
    </row>
    <row r="68" spans="1:4">
      <c r="A68" s="63" t="s">
        <v>38</v>
      </c>
      <c r="B68" s="64"/>
      <c r="C68" s="65"/>
      <c r="D68" s="14">
        <f>(($D$3+2)*44.2)</f>
        <v>88.4</v>
      </c>
    </row>
    <row r="69" spans="1:4">
      <c r="A69" s="30"/>
      <c r="B69" s="31"/>
      <c r="C69" s="31" t="s">
        <v>58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76" t="s">
        <v>59</v>
      </c>
      <c r="D70" s="81"/>
    </row>
    <row r="71" spans="1:4">
      <c r="A71" s="8" t="s">
        <v>3</v>
      </c>
      <c r="B71" s="2">
        <v>50</v>
      </c>
      <c r="C71" s="46" t="s">
        <v>60</v>
      </c>
      <c r="D71" s="47"/>
    </row>
    <row r="72" spans="1:4">
      <c r="A72" s="8" t="s">
        <v>3</v>
      </c>
      <c r="B72" s="2">
        <v>51</v>
      </c>
      <c r="C72" s="46" t="s">
        <v>61</v>
      </c>
      <c r="D72" s="47"/>
    </row>
    <row r="73" spans="1:4">
      <c r="A73" s="8" t="s">
        <v>3</v>
      </c>
      <c r="B73" s="2">
        <v>52</v>
      </c>
      <c r="C73" s="46" t="s">
        <v>62</v>
      </c>
      <c r="D73" s="47"/>
    </row>
    <row r="74" spans="1:4">
      <c r="A74" s="8" t="s">
        <v>3</v>
      </c>
      <c r="B74" s="2">
        <v>53</v>
      </c>
      <c r="C74" s="46" t="s">
        <v>63</v>
      </c>
      <c r="D74" s="47"/>
    </row>
    <row r="75" spans="1:4">
      <c r="A75" s="8" t="s">
        <v>3</v>
      </c>
      <c r="B75" s="2">
        <v>54</v>
      </c>
      <c r="C75" s="46" t="s">
        <v>109</v>
      </c>
      <c r="D75" s="47"/>
    </row>
    <row r="76" spans="1:4">
      <c r="A76" s="8" t="s">
        <v>3</v>
      </c>
      <c r="B76" s="2">
        <v>55</v>
      </c>
      <c r="C76" s="46" t="s">
        <v>65</v>
      </c>
      <c r="D76" s="47"/>
    </row>
    <row r="77" spans="1:4">
      <c r="A77" s="8" t="s">
        <v>3</v>
      </c>
      <c r="B77" s="2">
        <v>56</v>
      </c>
      <c r="C77" s="46" t="s">
        <v>60</v>
      </c>
      <c r="D77" s="47"/>
    </row>
    <row r="78" spans="1:4">
      <c r="A78" s="8" t="s">
        <v>3</v>
      </c>
      <c r="B78" s="2">
        <v>57</v>
      </c>
      <c r="C78" s="46" t="s">
        <v>61</v>
      </c>
      <c r="D78" s="47"/>
    </row>
    <row r="79" spans="1:4">
      <c r="A79" s="8" t="s">
        <v>3</v>
      </c>
      <c r="B79" s="2">
        <v>58</v>
      </c>
      <c r="C79" s="46" t="s">
        <v>66</v>
      </c>
      <c r="D79" s="47"/>
    </row>
    <row r="80" spans="1:4">
      <c r="A80" s="8" t="s">
        <v>3</v>
      </c>
      <c r="B80" s="2">
        <v>59</v>
      </c>
      <c r="C80" s="46" t="s">
        <v>25</v>
      </c>
      <c r="D80" s="47"/>
    </row>
    <row r="81" spans="1:4">
      <c r="A81" s="8" t="s">
        <v>3</v>
      </c>
      <c r="B81" s="2">
        <v>60</v>
      </c>
      <c r="C81" s="46" t="s">
        <v>67</v>
      </c>
      <c r="D81" s="47"/>
    </row>
    <row r="82" spans="1:4">
      <c r="A82" s="8" t="s">
        <v>3</v>
      </c>
      <c r="B82" s="2">
        <v>61</v>
      </c>
      <c r="C82" s="46" t="s">
        <v>68</v>
      </c>
      <c r="D82" s="47"/>
    </row>
    <row r="83" spans="1:4">
      <c r="A83" s="8" t="s">
        <v>3</v>
      </c>
      <c r="B83" s="2">
        <v>62</v>
      </c>
      <c r="C83" s="46" t="s">
        <v>69</v>
      </c>
      <c r="D83" s="47"/>
    </row>
    <row r="84" spans="1:4">
      <c r="A84" s="8" t="s">
        <v>3</v>
      </c>
      <c r="B84" s="2">
        <v>63</v>
      </c>
      <c r="C84" s="46" t="s">
        <v>68</v>
      </c>
      <c r="D84" s="47"/>
    </row>
    <row r="85" spans="1:4">
      <c r="A85" s="8" t="s">
        <v>3</v>
      </c>
      <c r="B85" s="2">
        <v>64</v>
      </c>
      <c r="C85" s="46" t="s">
        <v>69</v>
      </c>
      <c r="D85" s="47"/>
    </row>
    <row r="86" spans="1:4">
      <c r="A86" s="8" t="s">
        <v>3</v>
      </c>
      <c r="B86" s="2">
        <v>65</v>
      </c>
      <c r="C86" s="46" t="s">
        <v>70</v>
      </c>
      <c r="D86" s="47"/>
    </row>
    <row r="87" spans="1:4">
      <c r="A87" s="8" t="s">
        <v>3</v>
      </c>
      <c r="B87" s="2">
        <v>66</v>
      </c>
      <c r="C87" s="46" t="s">
        <v>71</v>
      </c>
      <c r="D87" s="47"/>
    </row>
    <row r="88" spans="1:4">
      <c r="A88" s="8" t="s">
        <v>3</v>
      </c>
      <c r="B88" s="2">
        <v>67</v>
      </c>
      <c r="C88" s="46" t="s">
        <v>72</v>
      </c>
      <c r="D88" s="47"/>
    </row>
    <row r="89" spans="1:4">
      <c r="A89" s="8" t="s">
        <v>3</v>
      </c>
      <c r="B89" s="2">
        <v>68</v>
      </c>
      <c r="C89" s="46" t="s">
        <v>73</v>
      </c>
      <c r="D89" s="47"/>
    </row>
    <row r="90" spans="1:4">
      <c r="A90" s="8" t="s">
        <v>3</v>
      </c>
      <c r="B90" s="2">
        <v>69</v>
      </c>
      <c r="C90" s="46" t="s">
        <v>74</v>
      </c>
      <c r="D90" s="47"/>
    </row>
    <row r="91" spans="1:4">
      <c r="A91" s="8" t="s">
        <v>3</v>
      </c>
      <c r="B91" s="2">
        <v>70</v>
      </c>
      <c r="C91" s="46" t="s">
        <v>62</v>
      </c>
      <c r="D91" s="47"/>
    </row>
    <row r="92" spans="1:4">
      <c r="A92" s="8" t="s">
        <v>3</v>
      </c>
      <c r="B92" s="2">
        <v>71</v>
      </c>
      <c r="C92" s="46" t="s">
        <v>75</v>
      </c>
      <c r="D92" s="47"/>
    </row>
    <row r="93" spans="1:4">
      <c r="A93" s="2"/>
      <c r="B93" s="52" t="s">
        <v>76</v>
      </c>
      <c r="C93" s="52"/>
      <c r="D93" s="52"/>
    </row>
    <row r="94" spans="1:4">
      <c r="A94" s="57" t="s">
        <v>77</v>
      </c>
      <c r="B94" s="57"/>
      <c r="C94" s="57"/>
      <c r="D94" s="57"/>
    </row>
    <row r="95" spans="1:4">
      <c r="A95" s="9" t="s">
        <v>3</v>
      </c>
      <c r="B95" s="10">
        <v>72</v>
      </c>
      <c r="C95" s="4" t="s">
        <v>127</v>
      </c>
      <c r="D95" s="2"/>
    </row>
    <row r="96" spans="1:4">
      <c r="A96" s="9" t="s">
        <v>3</v>
      </c>
      <c r="B96" s="10">
        <v>73</v>
      </c>
      <c r="C96" s="46" t="s">
        <v>79</v>
      </c>
      <c r="D96" s="47"/>
    </row>
    <row r="97" spans="1:4">
      <c r="A97" s="8" t="s">
        <v>3</v>
      </c>
      <c r="B97" s="2">
        <v>74</v>
      </c>
      <c r="C97" s="46" t="s">
        <v>128</v>
      </c>
      <c r="D97" s="58"/>
    </row>
    <row r="98" spans="1:4">
      <c r="A98" s="8" t="s">
        <v>3</v>
      </c>
      <c r="B98" s="2">
        <v>75</v>
      </c>
      <c r="C98" s="46" t="s">
        <v>81</v>
      </c>
      <c r="D98" s="47"/>
    </row>
    <row r="99" spans="1:4">
      <c r="A99" s="8" t="s">
        <v>3</v>
      </c>
      <c r="B99" s="2">
        <v>76</v>
      </c>
      <c r="C99" s="46" t="s">
        <v>82</v>
      </c>
      <c r="D99" s="47"/>
    </row>
    <row r="100" spans="1:4">
      <c r="A100" s="8" t="s">
        <v>3</v>
      </c>
      <c r="B100" s="2">
        <v>77</v>
      </c>
      <c r="C100" s="46" t="s">
        <v>83</v>
      </c>
      <c r="D100" s="47"/>
    </row>
    <row r="101" spans="1:4">
      <c r="A101" s="8" t="s">
        <v>3</v>
      </c>
      <c r="B101" s="2">
        <v>78</v>
      </c>
      <c r="C101" s="46" t="s">
        <v>84</v>
      </c>
      <c r="D101" s="47"/>
    </row>
    <row r="102" spans="1:4">
      <c r="A102" s="8" t="s">
        <v>3</v>
      </c>
      <c r="B102" s="2">
        <v>79</v>
      </c>
      <c r="C102" s="46" t="s">
        <v>85</v>
      </c>
      <c r="D102" s="47"/>
    </row>
    <row r="103" spans="1:4" s="45" customFormat="1">
      <c r="A103" s="43" t="s">
        <v>3</v>
      </c>
      <c r="B103" s="10">
        <v>80</v>
      </c>
      <c r="C103" s="27" t="s">
        <v>129</v>
      </c>
      <c r="D103" s="44"/>
    </row>
    <row r="104" spans="1:4">
      <c r="A104" s="9" t="s">
        <v>3</v>
      </c>
      <c r="B104" s="10">
        <v>81</v>
      </c>
      <c r="C104" s="46" t="s">
        <v>86</v>
      </c>
      <c r="D104" s="47"/>
    </row>
    <row r="105" spans="1:4">
      <c r="A105" s="9" t="s">
        <v>3</v>
      </c>
      <c r="B105" s="10">
        <v>82</v>
      </c>
      <c r="C105" s="46" t="s">
        <v>130</v>
      </c>
      <c r="D105" s="47"/>
    </row>
    <row r="106" spans="1:4">
      <c r="A106" s="9" t="s">
        <v>3</v>
      </c>
      <c r="B106" s="10">
        <v>83</v>
      </c>
      <c r="C106" s="46" t="s">
        <v>88</v>
      </c>
      <c r="D106" s="47"/>
    </row>
    <row r="107" spans="1:4">
      <c r="A107" s="9" t="s">
        <v>3</v>
      </c>
      <c r="B107" s="10">
        <v>84</v>
      </c>
      <c r="C107" s="27" t="s">
        <v>131</v>
      </c>
      <c r="D107" s="36"/>
    </row>
    <row r="108" spans="1:4">
      <c r="A108" s="9" t="s">
        <v>3</v>
      </c>
      <c r="B108" s="10">
        <v>85</v>
      </c>
      <c r="C108" s="46" t="s">
        <v>132</v>
      </c>
      <c r="D108" s="47"/>
    </row>
    <row r="109" spans="1:4">
      <c r="A109" s="9" t="s">
        <v>3</v>
      </c>
      <c r="B109" s="10">
        <v>86</v>
      </c>
      <c r="C109" s="46" t="s">
        <v>133</v>
      </c>
      <c r="D109" s="47"/>
    </row>
    <row r="110" spans="1:4">
      <c r="A110" s="9" t="s">
        <v>3</v>
      </c>
      <c r="B110" s="10">
        <v>87</v>
      </c>
      <c r="C110" s="24" t="s">
        <v>90</v>
      </c>
      <c r="D110" s="24"/>
    </row>
    <row r="111" spans="1:4">
      <c r="A111" s="9"/>
      <c r="B111" s="23"/>
      <c r="C111" s="25" t="s">
        <v>134</v>
      </c>
      <c r="D111" s="41">
        <v>1.3</v>
      </c>
    </row>
    <row r="112" spans="1:4">
      <c r="A112" s="9"/>
      <c r="B112" s="23"/>
      <c r="C112" s="25" t="s">
        <v>135</v>
      </c>
      <c r="D112" s="37">
        <f>(500*D111)/5</f>
        <v>130</v>
      </c>
    </row>
    <row r="113" spans="1:4">
      <c r="A113" s="9"/>
      <c r="B113" s="23"/>
      <c r="C113" s="25" t="s">
        <v>93</v>
      </c>
      <c r="D113" s="37">
        <f>500-D112</f>
        <v>370</v>
      </c>
    </row>
    <row r="114" spans="1:4">
      <c r="A114" s="9" t="s">
        <v>3</v>
      </c>
      <c r="B114" s="23">
        <v>88</v>
      </c>
      <c r="C114" s="32" t="s">
        <v>136</v>
      </c>
      <c r="D114" s="39"/>
    </row>
    <row r="115" spans="1:4">
      <c r="A115" s="9" t="s">
        <v>3</v>
      </c>
      <c r="B115" s="23">
        <v>89</v>
      </c>
      <c r="C115" s="69" t="s">
        <v>137</v>
      </c>
      <c r="D115" s="70"/>
    </row>
    <row r="116" spans="1:4">
      <c r="A116" s="9" t="s">
        <v>3</v>
      </c>
      <c r="B116" s="23">
        <v>90</v>
      </c>
      <c r="C116" s="69" t="s">
        <v>138</v>
      </c>
      <c r="D116" s="70"/>
    </row>
    <row r="117" spans="1:4">
      <c r="A117" s="9" t="s">
        <v>3</v>
      </c>
      <c r="B117" s="23">
        <v>91</v>
      </c>
      <c r="C117" s="69" t="s">
        <v>139</v>
      </c>
      <c r="D117" s="70"/>
    </row>
    <row r="118" spans="1:4">
      <c r="A118" s="9" t="s">
        <v>3</v>
      </c>
      <c r="B118" s="23">
        <v>92</v>
      </c>
      <c r="C118" s="33" t="s">
        <v>140</v>
      </c>
      <c r="D118" s="34"/>
    </row>
    <row r="119" spans="1:4">
      <c r="A119" s="9" t="s">
        <v>3</v>
      </c>
      <c r="B119" s="23">
        <v>93</v>
      </c>
      <c r="C119" s="71" t="s">
        <v>141</v>
      </c>
      <c r="D119" s="72"/>
    </row>
    <row r="120" spans="1:4">
      <c r="A120" s="9" t="s">
        <v>3</v>
      </c>
      <c r="B120" s="23">
        <v>94</v>
      </c>
      <c r="C120" s="73" t="s">
        <v>99</v>
      </c>
      <c r="D120" s="73"/>
    </row>
    <row r="121" spans="1:4">
      <c r="A121" s="9" t="s">
        <v>3</v>
      </c>
      <c r="B121" s="23">
        <v>95</v>
      </c>
      <c r="C121" s="32" t="s">
        <v>142</v>
      </c>
      <c r="D121" s="34"/>
    </row>
    <row r="122" spans="1:4">
      <c r="A122" s="9" t="s">
        <v>3</v>
      </c>
      <c r="B122" s="23">
        <v>96</v>
      </c>
      <c r="C122" s="46" t="s">
        <v>143</v>
      </c>
      <c r="D122" s="58"/>
    </row>
    <row r="123" spans="1:4">
      <c r="A123" s="9" t="s">
        <v>3</v>
      </c>
      <c r="B123" s="23">
        <v>97</v>
      </c>
      <c r="C123" s="46" t="s">
        <v>102</v>
      </c>
      <c r="D123" s="47"/>
    </row>
    <row r="124" spans="1:4">
      <c r="A124" s="9" t="s">
        <v>3</v>
      </c>
      <c r="B124" s="23">
        <v>98</v>
      </c>
      <c r="C124" s="46" t="s">
        <v>144</v>
      </c>
      <c r="D124" s="47"/>
    </row>
    <row r="125" spans="1:4">
      <c r="C125" s="6" t="s">
        <v>145</v>
      </c>
    </row>
  </sheetData>
  <mergeCells count="100">
    <mergeCell ref="C22:D22"/>
    <mergeCell ref="A10:C10"/>
    <mergeCell ref="C12:D12"/>
    <mergeCell ref="C13:D13"/>
    <mergeCell ref="C14:D14"/>
    <mergeCell ref="C15:D15"/>
    <mergeCell ref="C16:D16"/>
    <mergeCell ref="A17:D17"/>
    <mergeCell ref="C18:D18"/>
    <mergeCell ref="C19:D19"/>
    <mergeCell ref="C20:D20"/>
    <mergeCell ref="C21:D21"/>
    <mergeCell ref="A9:C9"/>
    <mergeCell ref="A1:D1"/>
    <mergeCell ref="C4:D4"/>
    <mergeCell ref="C5:D5"/>
    <mergeCell ref="C6:D6"/>
    <mergeCell ref="C7:D7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49:D49"/>
    <mergeCell ref="C36:D36"/>
    <mergeCell ref="A37:D37"/>
    <mergeCell ref="C38:D38"/>
    <mergeCell ref="C39:D39"/>
    <mergeCell ref="A41:C41"/>
    <mergeCell ref="A42:C42"/>
    <mergeCell ref="C44:D44"/>
    <mergeCell ref="C45:D45"/>
    <mergeCell ref="C46:D46"/>
    <mergeCell ref="C47:D47"/>
    <mergeCell ref="C48:D48"/>
    <mergeCell ref="C65:D65"/>
    <mergeCell ref="C50:D50"/>
    <mergeCell ref="C51:D51"/>
    <mergeCell ref="C52:D52"/>
    <mergeCell ref="A58:D58"/>
    <mergeCell ref="A59:D59"/>
    <mergeCell ref="C60:D60"/>
    <mergeCell ref="C62:D62"/>
    <mergeCell ref="C63:D63"/>
    <mergeCell ref="C64:D64"/>
    <mergeCell ref="C61:D61"/>
    <mergeCell ref="C79:D79"/>
    <mergeCell ref="A67:C67"/>
    <mergeCell ref="A68:C68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91:D91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2:D92"/>
    <mergeCell ref="B93:D93"/>
    <mergeCell ref="A94:D94"/>
    <mergeCell ref="C96:D96"/>
    <mergeCell ref="C97:D97"/>
    <mergeCell ref="C105:D105"/>
    <mergeCell ref="C106:D106"/>
    <mergeCell ref="C109:D109"/>
    <mergeCell ref="C115:D115"/>
    <mergeCell ref="C98:D98"/>
    <mergeCell ref="C99:D99"/>
    <mergeCell ref="C100:D100"/>
    <mergeCell ref="C101:D101"/>
    <mergeCell ref="C102:D102"/>
    <mergeCell ref="C104:D104"/>
    <mergeCell ref="C108:D108"/>
    <mergeCell ref="C123:D123"/>
    <mergeCell ref="C124:D124"/>
    <mergeCell ref="C116:D116"/>
    <mergeCell ref="C117:D117"/>
    <mergeCell ref="C119:D119"/>
    <mergeCell ref="C120:D120"/>
    <mergeCell ref="C122:D1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a2e673-aec1-4a31-bb25-5bf0d2fd598e" xsi:nil="true"/>
    <lcf76f155ced4ddcb4097134ff3c332f xmlns="ff701802-113d-4d37-b72f-6ed4094120d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9AC63AE4060A4EB0841E49751518A1" ma:contentTypeVersion="16" ma:contentTypeDescription="Create a new document." ma:contentTypeScope="" ma:versionID="7efbd20944395af3044749fbae802001">
  <xsd:schema xmlns:xsd="http://www.w3.org/2001/XMLSchema" xmlns:xs="http://www.w3.org/2001/XMLSchema" xmlns:p="http://schemas.microsoft.com/office/2006/metadata/properties" xmlns:ns2="ff701802-113d-4d37-b72f-6ed4094120d6" xmlns:ns3="041e83a1-a141-481d-9569-60aed768ca01" xmlns:ns4="36a2e673-aec1-4a31-bb25-5bf0d2fd598e" targetNamespace="http://schemas.microsoft.com/office/2006/metadata/properties" ma:root="true" ma:fieldsID="7dc3c344acd4af5b0185617ba23693be" ns2:_="" ns3:_="" ns4:_="">
    <xsd:import namespace="ff701802-113d-4d37-b72f-6ed4094120d6"/>
    <xsd:import namespace="041e83a1-a141-481d-9569-60aed768ca01"/>
    <xsd:import namespace="36a2e673-aec1-4a31-bb25-5bf0d2fd5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01802-113d-4d37-b72f-6ed409412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c835f7-b660-4442-b8c7-c3559f13ee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e83a1-a141-481d-9569-60aed768c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2e673-aec1-4a31-bb25-5bf0d2fd598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3438ae-f6cb-4a7e-9258-146c07004fe5}" ma:internalName="TaxCatchAll" ma:showField="CatchAllData" ma:web="041e83a1-a141-481d-9569-60aed768c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AD6FA7-7C4A-4716-80A2-40FA02E7EB3E}"/>
</file>

<file path=customXml/itemProps2.xml><?xml version="1.0" encoding="utf-8"?>
<ds:datastoreItem xmlns:ds="http://schemas.openxmlformats.org/officeDocument/2006/customXml" ds:itemID="{7A6EE18D-9DFB-45B8-BE7A-D35B38504092}"/>
</file>

<file path=customXml/itemProps3.xml><?xml version="1.0" encoding="utf-8"?>
<ds:datastoreItem xmlns:ds="http://schemas.openxmlformats.org/officeDocument/2006/customXml" ds:itemID="{A2473B74-79A4-4D5A-9E98-CB5CF9854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2018-10-03T15:29:13Z</dcterms:created>
  <dcterms:modified xsi:type="dcterms:W3CDTF">2026-03-12T17:47:34Z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425b5854-ffe5-4dfe-adfe-a7e62ddb8bb0</vt:lpwstr>
  </property>
  <property fmtid="{D5CDD505-2E9C-101B-9397-08002B2CF9AE}" pid="3" name="MSIP_Label_7b94a7b8-f06c-4dfe-bdcc-9b548fd58c31_SiteId">
    <vt:lpwstr>9ce70869-60db-44fd-abe8-d2767077fc8f</vt:lpwstr>
  </property>
  <property fmtid="{D5CDD505-2E9C-101B-9397-08002B2CF9AE}" pid="4" name="MSIP_Label_7b94a7b8-f06c-4dfe-bdcc-9b548fd58c31_SetDate">
    <vt:lpwstr>2020-12-07T21:49:38Z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Enabled">
    <vt:lpwstr>true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ActionId">
    <vt:lpwstr>20079a4e-6b6b-48f0-b47c-1cafc0d4b115</vt:lpwstr>
  </property>
  <property fmtid="{D5CDD505-2E9C-101B-9397-08002B2CF9AE}" pid="10" name="ContentTypeId">
    <vt:lpwstr>0x0101001F9AC63AE4060A4EB0841E49751518A1</vt:lpwstr>
  </property>
</Properties>
</file>