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1"/>
  <workbookPr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NLs-Laboratory SOPs\PNL44- PulseNet Rapid Prep Workbooks and Checklist\"/>
    </mc:Choice>
  </mc:AlternateContent>
  <xr:revisionPtr revIDLastSave="0" documentId="8_{23364622-3E13-4457-88DD-1C141C86308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iSeq" sheetId="1" r:id="rId1"/>
  </sheets>
  <definedNames>
    <definedName name="_xlnm.Print_Area" localSheetId="0">MiSeq!$A$1:$H$101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1" l="1"/>
  <c r="H87" i="1" s="1"/>
  <c r="H44" i="1"/>
  <c r="H43" i="1"/>
  <c r="H40" i="1"/>
  <c r="H47" i="1" s="1"/>
  <c r="H51" i="1" s="1"/>
  <c r="H52" i="1" s="1"/>
  <c r="H22" i="1"/>
  <c r="H21" i="1"/>
  <c r="H10" i="1"/>
  <c r="H9" i="1"/>
  <c r="H11" i="1" s="1"/>
  <c r="H23" i="1" l="1"/>
  <c r="H45" i="1"/>
</calcChain>
</file>

<file path=xl/sharedStrings.xml><?xml version="1.0" encoding="utf-8"?>
<sst xmlns="http://schemas.openxmlformats.org/spreadsheetml/2006/main" count="183" uniqueCount="103">
  <si>
    <t xml:space="preserve">       Library Preparation Using PulseNet Rapid Protocol (1 of 2)                            # of Listeria:</t>
  </si>
  <si>
    <t># of non-Campy/Listeria:</t>
  </si>
  <si>
    <t xml:space="preserve">   # of Campy</t>
  </si>
  <si>
    <t>Date:                                      Run ID:                                                        Initials:</t>
  </si>
  <si>
    <t>Tagment DNA</t>
  </si>
  <si>
    <t>⃝</t>
  </si>
  <si>
    <t>Quantify DNA on Qubit and record on worksheet</t>
  </si>
  <si>
    <t>Bring BLT &amp; TB1 to room temperature (BLT from fridge &amp; TB1 from freezer) - approx 30 minutes ahead of time</t>
  </si>
  <si>
    <t>Add 7.5 µl DNA to sample wells</t>
  </si>
  <si>
    <t>Vortex BLT and TB1 for 10s  (ensure suspension)</t>
  </si>
  <si>
    <r>
      <t xml:space="preserve">Prepare tagmentation master mix: 2.5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BLT + 2.5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TB1</t>
    </r>
  </si>
  <si>
    <r>
      <t>Volume (</t>
    </r>
    <r>
      <rPr>
        <b/>
        <sz val="10"/>
        <color theme="1"/>
        <rFont val="Calibri"/>
        <family val="2"/>
      </rPr>
      <t>µl)</t>
    </r>
  </si>
  <si>
    <t xml:space="preserve">Volume of BLT </t>
  </si>
  <si>
    <t>Volume of TB1</t>
  </si>
  <si>
    <t>Total</t>
  </si>
  <si>
    <t>Vortex master mix well</t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</si>
  <si>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tagmentation master mix to each sample well</t>
    </r>
  </si>
  <si>
    <r>
      <t xml:space="preserve">Pipette to mix (12.5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total volume)</t>
    </r>
  </si>
  <si>
    <t>Seal the plate with Microseal B or equivalent</t>
  </si>
  <si>
    <r>
      <t>Incubate the plate at 55</t>
    </r>
    <r>
      <rPr>
        <sz val="12"/>
        <rFont val="Calibri"/>
        <family val="2"/>
      </rPr>
      <t>°</t>
    </r>
    <r>
      <rPr>
        <sz val="12"/>
        <rFont val="Calibri"/>
        <family val="2"/>
        <scheme val="minor"/>
      </rPr>
      <t>C for 15 minutes, followed by 10</t>
    </r>
    <r>
      <rPr>
        <sz val="12"/>
        <rFont val="Calibri"/>
        <family val="2"/>
      </rPr>
      <t>°</t>
    </r>
    <r>
      <rPr>
        <sz val="12"/>
        <rFont val="Calibri"/>
        <family val="2"/>
        <scheme val="minor"/>
      </rPr>
      <t>C hold ("Flex Tagment")</t>
    </r>
  </si>
  <si>
    <t>Add Indexes and Amplify Tagmented DNA</t>
  </si>
  <si>
    <t>Thaw EPM on ice</t>
  </si>
  <si>
    <t>Thaw the Indexes at room temperature (spin briefly before use)</t>
  </si>
  <si>
    <r>
      <t xml:space="preserve">Prepare PCR master mix  (5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EPM + 5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H2O for each sample)</t>
    </r>
  </si>
  <si>
    <r>
      <t>Volume (</t>
    </r>
    <r>
      <rPr>
        <b/>
        <sz val="11"/>
        <color theme="1"/>
        <rFont val="Calibri"/>
        <family val="2"/>
      </rPr>
      <t>µl)</t>
    </r>
  </si>
  <si>
    <t xml:space="preserve">Volume of EPM </t>
  </si>
  <si>
    <t>Volume of H2O</t>
  </si>
  <si>
    <t>Vortex and spin the master mix</t>
  </si>
  <si>
    <t>Remove plate from thermal cycler and place on magnet for 3 minutes or until clear.</t>
  </si>
  <si>
    <t>Discard supernatent using a single channel pipette</t>
  </si>
  <si>
    <r>
      <t xml:space="preserve">Remove from magnet and immediately add 10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PCR maste</t>
    </r>
    <r>
      <rPr>
        <sz val="12"/>
        <rFont val="Calibri"/>
        <family val="2"/>
        <scheme val="minor"/>
      </rPr>
      <t>r mix directly to the pellet</t>
    </r>
  </si>
  <si>
    <t xml:space="preserve">Gently pipet to mix </t>
  </si>
  <si>
    <t>Add 2.5 µl index adapters to each sample</t>
  </si>
  <si>
    <t xml:space="preserve">Pipet to mix a minimum of 10x </t>
  </si>
  <si>
    <t>Ensure the plate is sealed well with Microseal B to prevent evaporation and run the "RapidAmplify" program on the thermal cycler (appoximately 40 minutes)</t>
  </si>
  <si>
    <t>May stop here and store at 2-8°C for up to 3 days</t>
  </si>
  <si>
    <t>Library Preparation Using PulseNet Rapid Protocol (2 of 2)</t>
  </si>
  <si>
    <t>Pool, Size Select and Clean Up Libraries</t>
  </si>
  <si>
    <t>Bring RSB to room temperature (from freezer) and vortex to mix</t>
  </si>
  <si>
    <t>Remove the plate from the thermocycler/fridge and centrifuge for 10 s at 280xg</t>
  </si>
  <si>
    <t>Place on magnet for 3-5 minutes (or until clear)</t>
  </si>
  <si>
    <r>
      <t xml:space="preserve">Transfer 11 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of supernatant to new wells, and remove plate from magnet</t>
    </r>
  </si>
  <si>
    <r>
      <t>Volume (</t>
    </r>
    <r>
      <rPr>
        <b/>
        <sz val="10"/>
        <rFont val="Calibri"/>
        <family val="2"/>
      </rPr>
      <t>µl)</t>
    </r>
  </si>
  <si>
    <t xml:space="preserve">Pool 1.5 µl Campy, 2 µl Listeria and 4 µl of 5 MB libraries into a single 1.5 ml microcentrifuge tube                                                       </t>
  </si>
  <si>
    <t>Total volume of pool  (µl):</t>
  </si>
  <si>
    <t>Vortex and invert IPB several times</t>
  </si>
  <si>
    <r>
      <t xml:space="preserve">Prepare IPB master mix (5 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 xml:space="preserve">l IPB +  5 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H2O). The calculated volume is enough for both size selection steps</t>
    </r>
  </si>
  <si>
    <t xml:space="preserve">Volume of IPB  (µl): </t>
  </si>
  <si>
    <t>Volume of H2O  (µl):</t>
  </si>
  <si>
    <t>Total:</t>
  </si>
  <si>
    <t>Vortex IPB master mix well</t>
  </si>
  <si>
    <t xml:space="preserve">Add IPB master mix (volume in cell to the right) to the sample pool (bead mm to DNA pool ratio 2x)                                                </t>
  </si>
  <si>
    <t xml:space="preserve"> Volume IPB mm (µl): </t>
  </si>
  <si>
    <t>Pipet or quick vortex to mix (complete mixing is critical)</t>
  </si>
  <si>
    <t>Incubate at room temperature for 5 minutes</t>
  </si>
  <si>
    <t>Place the tube on the magnet for minimum of 3-5 minutes (or until clear)</t>
  </si>
  <si>
    <t xml:space="preserve">While on the magnet, transfer supernatant volume specified on the right into a new tube </t>
  </si>
  <si>
    <t>Volume of supernatent to transfer  (µl):</t>
  </si>
  <si>
    <t xml:space="preserve">Vortex IPB mm again and add 0.33x volume of IPB master mix to the DNA pool:           </t>
  </si>
  <si>
    <t xml:space="preserve"> Volume of IPB MM  (µl):</t>
  </si>
  <si>
    <t>Dilute fresh 80% EtOH:1ml total: 800 µl EtOH + 200 µl H2O</t>
  </si>
  <si>
    <t>Place the tube on magnet for a minimum of 3-5 minutes (or until clear)</t>
  </si>
  <si>
    <t>Remove and discard supernatant</t>
  </si>
  <si>
    <r>
      <t xml:space="preserve">Add 400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80% EtOH and incubate for 30 seconds</t>
    </r>
  </si>
  <si>
    <t>Pipet to remove the EtOH</t>
  </si>
  <si>
    <t>Remove excess EtOH with pipet, if present</t>
  </si>
  <si>
    <r>
      <t>Allow beads to air dry f</t>
    </r>
    <r>
      <rPr>
        <sz val="12"/>
        <rFont val="Calibri"/>
        <family val="2"/>
        <scheme val="minor"/>
      </rPr>
      <t>or 3-5</t>
    </r>
    <r>
      <rPr>
        <sz val="12"/>
        <color theme="1"/>
        <rFont val="Calibri"/>
        <family val="2"/>
        <scheme val="minor"/>
      </rPr>
      <t xml:space="preserve"> minutes</t>
    </r>
    <r>
      <rPr>
        <sz val="12"/>
        <rFont val="Calibri"/>
        <family val="2"/>
        <scheme val="minor"/>
      </rPr>
      <t>, ensuring beads do not overdry</t>
    </r>
  </si>
  <si>
    <r>
      <t xml:space="preserve">Remove from magnet and add 32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RSB</t>
    </r>
  </si>
  <si>
    <t>Pipet to mix thoroughly</t>
  </si>
  <si>
    <t>Incubate at room temperature for 2-5 minutes</t>
  </si>
  <si>
    <t>Place back on the magnet for a minimum of 3-5 minutes (or until clear)</t>
  </si>
  <si>
    <r>
      <t xml:space="preserve">Transfer 27-30 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of the supernatant to a new well on the plate or a new microcentrifuge tube, taking care not to disturb pellet</t>
    </r>
  </si>
  <si>
    <t>May stop here, store at -25°C to -15°C for up to 30 days</t>
  </si>
  <si>
    <t>Denaturate, Dilute and Load Libraries</t>
  </si>
  <si>
    <t>Quantify the pool on Qubit - record value on Workbook</t>
  </si>
  <si>
    <t>(Optional) Determine the average fragment size of the pool</t>
  </si>
  <si>
    <r>
      <t xml:space="preserve">Remove 100 </t>
    </r>
    <r>
      <rPr>
        <sz val="12"/>
        <color theme="1"/>
        <rFont val="Calibri"/>
        <family val="2"/>
      </rPr>
      <t>µl of 1M NaOH from the freezer and add 400 µl molecular grade water to dilute to 0.2N working solution. Invert or vortex to mix.</t>
    </r>
  </si>
  <si>
    <t>Remove HT1 from the freezer and thaw on ice</t>
  </si>
  <si>
    <r>
      <t>Ensure heat block is at 96</t>
    </r>
    <r>
      <rPr>
        <sz val="12"/>
        <color theme="1"/>
        <rFont val="Calibri"/>
        <family val="2"/>
      </rPr>
      <t>°C</t>
    </r>
  </si>
  <si>
    <t>Calculate Molarity(nM): (pool concentration x 10^6)/(660 g/mol x 1000 bp) - record on workbook</t>
  </si>
  <si>
    <r>
      <t xml:space="preserve">Calculate volume of pool required for 25 </t>
    </r>
    <r>
      <rPr>
        <sz val="12"/>
        <color theme="1"/>
        <rFont val="Calibri"/>
        <family val="2"/>
      </rPr>
      <t>µl</t>
    </r>
    <r>
      <rPr>
        <sz val="12"/>
        <color theme="1"/>
        <rFont val="Calibri"/>
        <family val="2"/>
        <scheme val="minor"/>
      </rPr>
      <t xml:space="preserve"> of 4nM: (4x25/molarity of pool)  (workbook will calculate)</t>
    </r>
  </si>
  <si>
    <r>
      <t xml:space="preserve">Determine volume of RSB needed (25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minus volume above) (workbook will calculate)</t>
    </r>
  </si>
  <si>
    <r>
      <t xml:space="preserve">Dilute appropriately (now have 25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4 nM pool)</t>
    </r>
  </si>
  <si>
    <r>
      <t xml:space="preserve">Add 5 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of pool to microcentrifuge tube</t>
    </r>
  </si>
  <si>
    <r>
      <t xml:space="preserve">Add 5 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of diluted NaOH to the tube, vortex briefly and quick spin (now at 2 nM)</t>
    </r>
  </si>
  <si>
    <t xml:space="preserve">Incubate at room temp for 5 minutes  </t>
  </si>
  <si>
    <r>
      <t xml:space="preserve">Add 990 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 xml:space="preserve">l of chilled HT1 (now 20 pM)  </t>
    </r>
  </si>
  <si>
    <t>Dilute library to desired loading concentration:</t>
  </si>
  <si>
    <t>Desired Final Loading concentration ( recommended 12 pM):</t>
  </si>
  <si>
    <t>Volume of 20 pM library pool:</t>
  </si>
  <si>
    <t>Volume of HT1 buffer:</t>
  </si>
  <si>
    <r>
      <t>Incubate at 96</t>
    </r>
    <r>
      <rPr>
        <sz val="12"/>
        <rFont val="Calibri"/>
        <family val="2"/>
      </rPr>
      <t>°</t>
    </r>
    <r>
      <rPr>
        <sz val="12"/>
        <rFont val="Calibri"/>
        <family val="2"/>
        <scheme val="minor"/>
      </rPr>
      <t xml:space="preserve">C for 2 minutes </t>
    </r>
  </si>
  <si>
    <t xml:space="preserve">Immediately place in ice bath for a minimum of 5 minutes, until ready to load </t>
  </si>
  <si>
    <r>
      <t xml:space="preserve">(Optional) Dilute 10 nM PhiX to 2 nM: 1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of 10nM + 4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 of RSB</t>
    </r>
  </si>
  <si>
    <t>(Optional) Combine 5 µl of 2 nM PhiX library and 5 µl of 0.2 N NaOH and incubate for 5 minutes</t>
  </si>
  <si>
    <t>(Optional) Add 490 µl of pre-chilled HT1 to obtain 20 pM of denatured PhiX library</t>
  </si>
  <si>
    <t>(Optional) For v2 sequencing reagents, dilute PhiX to 12.5 pM: 62.5 µl of 20 pM denatured PhiX library + 37.5 µl of pre-chilled HT1</t>
  </si>
  <si>
    <t>(Optional) Spike in PhiX</t>
  </si>
  <si>
    <t>Load the PR1 buffer, clean and load the flow cell</t>
  </si>
  <si>
    <t>Invert the thawed cartridge approximately 10x to mix then tap to bring reagents to the bottom of the wells</t>
  </si>
  <si>
    <t>Use a clean pipet tip to pierce the foil of the "Load Samples" reservoir on the cartridge</t>
  </si>
  <si>
    <r>
      <t xml:space="preserve">Use a new pipet tip to load 600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pooled, denatured libraries into the "Load Sample" reservoir and load onto the MiSeq</t>
    </r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</si>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</sst>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/>
    <xf numFmtId="17" fontId="10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0" borderId="1" xfId="0" applyFont="1" applyBorder="1"/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5" borderId="1" xfId="0" applyFill="1" applyBorder="1"/>
    <xf numFmtId="0" fontId="0" fillId="6" borderId="1" xfId="0" applyFill="1" applyBorder="1"/>
    <xf numFmtId="0" fontId="4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16" fillId="0" borderId="1" xfId="0" applyFont="1" applyBorder="1" applyAlignment="1">
      <alignment horizontal="center"/>
    </xf>
    <xf numFmtId="0" fontId="15" fillId="5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4" fillId="0" borderId="5" xfId="0" applyFont="1" applyBorder="1"/>
    <xf numFmtId="0" fontId="18" fillId="5" borderId="1" xfId="0" applyFont="1" applyFill="1" applyBorder="1" applyAlignment="1">
      <alignment horizontal="center"/>
    </xf>
    <xf numFmtId="164" fontId="15" fillId="5" borderId="1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right" vertical="center"/>
    </xf>
    <xf numFmtId="0" fontId="1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"/>
  <sheetViews>
    <sheetView tabSelected="1" topLeftCell="A67" zoomScale="90" zoomScaleNormal="90" workbookViewId="0">
      <selection activeCell="C102" sqref="C102"/>
    </sheetView>
  </sheetViews>
  <sheetFormatPr defaultColWidth="9.28515625" defaultRowHeight="15.75"/>
  <cols>
    <col min="1" max="1" width="4.28515625" style="1" customWidth="1"/>
    <col min="2" max="2" width="5.28515625" style="1" customWidth="1"/>
    <col min="3" max="3" width="82.7109375" style="1" customWidth="1"/>
    <col min="4" max="4" width="11.28515625" style="1" customWidth="1"/>
    <col min="5" max="5" width="16.28515625" style="1" customWidth="1"/>
    <col min="6" max="6" width="11.7109375" style="1" customWidth="1"/>
    <col min="7" max="7" width="13.140625" style="1" bestFit="1" customWidth="1"/>
    <col min="8" max="8" width="12.85546875" style="1" customWidth="1"/>
    <col min="9" max="16384" width="9.28515625" style="1"/>
  </cols>
  <sheetData>
    <row r="1" spans="1:8" ht="31.15" customHeight="1">
      <c r="A1" s="73" t="s">
        <v>0</v>
      </c>
      <c r="B1" s="74"/>
      <c r="C1" s="75"/>
      <c r="D1" s="11">
        <v>2</v>
      </c>
      <c r="E1" s="13" t="s">
        <v>1</v>
      </c>
      <c r="F1" s="11">
        <v>8</v>
      </c>
      <c r="G1" s="6" t="s">
        <v>2</v>
      </c>
      <c r="H1" s="12">
        <v>2</v>
      </c>
    </row>
    <row r="2" spans="1:8">
      <c r="A2" s="76" t="s">
        <v>3</v>
      </c>
      <c r="B2" s="77"/>
      <c r="C2" s="77"/>
      <c r="D2" s="77"/>
      <c r="E2" s="77"/>
      <c r="F2" s="77"/>
      <c r="G2" s="77"/>
      <c r="H2" s="78"/>
    </row>
    <row r="3" spans="1:8">
      <c r="A3" s="43" t="s">
        <v>4</v>
      </c>
      <c r="B3" s="44"/>
      <c r="C3" s="44"/>
      <c r="D3" s="44"/>
      <c r="E3" s="44"/>
      <c r="F3" s="44"/>
      <c r="G3" s="44"/>
      <c r="H3" s="45"/>
    </row>
    <row r="4" spans="1:8">
      <c r="A4" s="4" t="s">
        <v>5</v>
      </c>
      <c r="B4" s="2">
        <v>1</v>
      </c>
      <c r="C4" s="39" t="s">
        <v>6</v>
      </c>
      <c r="D4" s="39"/>
      <c r="E4" s="39"/>
      <c r="F4" s="41"/>
      <c r="G4" s="2"/>
      <c r="H4" s="2"/>
    </row>
    <row r="5" spans="1:8">
      <c r="A5" s="4" t="s">
        <v>5</v>
      </c>
      <c r="B5" s="2">
        <v>2</v>
      </c>
      <c r="C5" s="39" t="s">
        <v>7</v>
      </c>
      <c r="D5" s="39"/>
      <c r="E5" s="39"/>
      <c r="F5" s="41"/>
      <c r="G5" s="2"/>
      <c r="H5" s="2"/>
    </row>
    <row r="6" spans="1:8">
      <c r="A6" s="4" t="s">
        <v>5</v>
      </c>
      <c r="B6" s="2">
        <v>4</v>
      </c>
      <c r="C6" s="79" t="s">
        <v>8</v>
      </c>
      <c r="D6" s="79"/>
      <c r="E6" s="79"/>
      <c r="F6" s="41"/>
      <c r="G6" s="2"/>
      <c r="H6" s="2"/>
    </row>
    <row r="7" spans="1:8">
      <c r="A7" s="4" t="s">
        <v>5</v>
      </c>
      <c r="B7" s="2">
        <v>5</v>
      </c>
      <c r="C7" s="39" t="s">
        <v>9</v>
      </c>
      <c r="D7" s="39"/>
      <c r="E7" s="39"/>
      <c r="F7" s="41"/>
      <c r="G7" s="2"/>
      <c r="H7" s="2"/>
    </row>
    <row r="8" spans="1:8">
      <c r="A8" s="4" t="s">
        <v>5</v>
      </c>
      <c r="B8" s="2">
        <v>6</v>
      </c>
      <c r="C8" s="39" t="s">
        <v>10</v>
      </c>
      <c r="D8" s="39"/>
      <c r="E8" s="39"/>
      <c r="F8" s="39"/>
      <c r="G8" s="2"/>
      <c r="H8" s="7" t="s">
        <v>11</v>
      </c>
    </row>
    <row r="9" spans="1:8">
      <c r="A9" s="38" t="s">
        <v>12</v>
      </c>
      <c r="B9" s="38"/>
      <c r="C9" s="38"/>
      <c r="D9" s="38"/>
      <c r="E9" s="38"/>
      <c r="F9" s="38"/>
      <c r="G9" s="38"/>
      <c r="H9" s="10">
        <f>(($F$1+$D$1+$H$1)*3.5)</f>
        <v>42</v>
      </c>
    </row>
    <row r="10" spans="1:8">
      <c r="A10" s="38" t="s">
        <v>13</v>
      </c>
      <c r="B10" s="38"/>
      <c r="C10" s="38"/>
      <c r="D10" s="38"/>
      <c r="E10" s="38"/>
      <c r="F10" s="38"/>
      <c r="G10" s="38"/>
      <c r="H10" s="10">
        <f>(($F$1+$D$1+$H$1)*3.5)</f>
        <v>42</v>
      </c>
    </row>
    <row r="11" spans="1:8">
      <c r="A11" s="38" t="s">
        <v>14</v>
      </c>
      <c r="B11" s="38"/>
      <c r="C11" s="38"/>
      <c r="D11" s="38"/>
      <c r="E11" s="38"/>
      <c r="F11" s="38"/>
      <c r="G11" s="38"/>
      <c r="H11" s="10">
        <f>SUM(H9:H10)</f>
        <v>84</v>
      </c>
    </row>
    <row r="12" spans="1:8">
      <c r="A12" s="4" t="s">
        <v>5</v>
      </c>
      <c r="B12" s="2">
        <v>7</v>
      </c>
      <c r="C12" s="39" t="s">
        <v>15</v>
      </c>
      <c r="D12" s="39"/>
      <c r="E12" s="39"/>
      <c r="F12" s="41"/>
      <c r="G12" s="2"/>
      <c r="H12" s="2"/>
    </row>
    <row r="13" spans="1:8">
      <c r="A13" s="4" t="s">
        <v>5</v>
      </c>
      <c r="B13" s="2">
        <v>8</v>
      </c>
      <c r="C13" s="39" t="s">
        <v>16</v>
      </c>
      <c r="D13" s="39"/>
      <c r="E13" s="39"/>
      <c r="F13" s="41"/>
      <c r="G13" s="2"/>
      <c r="H13" s="2"/>
    </row>
    <row r="14" spans="1:8">
      <c r="A14" s="4" t="s">
        <v>5</v>
      </c>
      <c r="B14" s="2">
        <v>9</v>
      </c>
      <c r="C14" s="39" t="s">
        <v>17</v>
      </c>
      <c r="D14" s="39"/>
      <c r="E14" s="39"/>
      <c r="F14" s="41"/>
      <c r="G14" s="2"/>
      <c r="H14" s="2"/>
    </row>
    <row r="15" spans="1:8">
      <c r="A15" s="4" t="s">
        <v>5</v>
      </c>
      <c r="B15" s="2">
        <v>10</v>
      </c>
      <c r="C15" s="40" t="s">
        <v>18</v>
      </c>
      <c r="D15" s="40"/>
      <c r="E15" s="40"/>
      <c r="F15" s="41"/>
      <c r="G15" s="2"/>
      <c r="H15" s="2"/>
    </row>
    <row r="16" spans="1:8">
      <c r="A16" s="4" t="s">
        <v>5</v>
      </c>
      <c r="B16" s="2">
        <v>11</v>
      </c>
      <c r="C16" s="40" t="s">
        <v>19</v>
      </c>
      <c r="D16" s="40"/>
      <c r="E16" s="40"/>
      <c r="F16" s="40"/>
      <c r="G16" s="2"/>
      <c r="H16" s="2"/>
    </row>
    <row r="17" spans="1:8">
      <c r="A17" s="43" t="s">
        <v>20</v>
      </c>
      <c r="B17" s="44"/>
      <c r="C17" s="44"/>
      <c r="D17" s="44"/>
      <c r="E17" s="44"/>
      <c r="F17" s="44"/>
      <c r="G17" s="44"/>
      <c r="H17" s="45"/>
    </row>
    <row r="18" spans="1:8">
      <c r="A18" s="4" t="s">
        <v>5</v>
      </c>
      <c r="B18" s="2">
        <v>12</v>
      </c>
      <c r="C18" s="61" t="s">
        <v>21</v>
      </c>
      <c r="D18" s="61"/>
      <c r="E18" s="61"/>
      <c r="F18" s="62"/>
      <c r="G18" s="2"/>
      <c r="H18" s="2"/>
    </row>
    <row r="19" spans="1:8">
      <c r="A19" s="4" t="s">
        <v>5</v>
      </c>
      <c r="B19" s="2">
        <v>13</v>
      </c>
      <c r="C19" s="39" t="s">
        <v>22</v>
      </c>
      <c r="D19" s="39"/>
      <c r="E19" s="39"/>
      <c r="F19" s="39"/>
      <c r="G19" s="2"/>
      <c r="H19" s="2"/>
    </row>
    <row r="20" spans="1:8">
      <c r="A20" s="4" t="s">
        <v>5</v>
      </c>
      <c r="B20" s="2">
        <v>14</v>
      </c>
      <c r="C20" s="39" t="s">
        <v>23</v>
      </c>
      <c r="D20" s="39"/>
      <c r="E20" s="39"/>
      <c r="F20" s="39"/>
      <c r="G20" s="2"/>
      <c r="H20" s="8" t="s">
        <v>24</v>
      </c>
    </row>
    <row r="21" spans="1:8">
      <c r="A21" s="38" t="s">
        <v>25</v>
      </c>
      <c r="B21" s="38"/>
      <c r="C21" s="38"/>
      <c r="D21" s="38"/>
      <c r="E21" s="38"/>
      <c r="F21" s="38"/>
      <c r="G21" s="38"/>
      <c r="H21" s="9">
        <f>(($F$1+$D$1+$H$1)*6)</f>
        <v>72</v>
      </c>
    </row>
    <row r="22" spans="1:8">
      <c r="A22" s="38" t="s">
        <v>26</v>
      </c>
      <c r="B22" s="38"/>
      <c r="C22" s="38"/>
      <c r="D22" s="38"/>
      <c r="E22" s="38"/>
      <c r="F22" s="38"/>
      <c r="G22" s="38"/>
      <c r="H22" s="9">
        <f>(($F$1+$D$1+$H$1)*6)</f>
        <v>72</v>
      </c>
    </row>
    <row r="23" spans="1:8">
      <c r="A23" s="38" t="s">
        <v>14</v>
      </c>
      <c r="B23" s="38"/>
      <c r="C23" s="38"/>
      <c r="D23" s="38"/>
      <c r="E23" s="38"/>
      <c r="F23" s="38"/>
      <c r="G23" s="38"/>
      <c r="H23" s="9">
        <f>SUM(H21:H22)</f>
        <v>144</v>
      </c>
    </row>
    <row r="24" spans="1:8">
      <c r="A24" s="4" t="s">
        <v>5</v>
      </c>
      <c r="B24" s="2">
        <v>15</v>
      </c>
      <c r="C24" s="61" t="s">
        <v>27</v>
      </c>
      <c r="D24" s="61"/>
      <c r="E24" s="61"/>
      <c r="F24" s="62"/>
      <c r="G24" s="2"/>
      <c r="H24" s="2"/>
    </row>
    <row r="25" spans="1:8">
      <c r="A25" s="4" t="s">
        <v>5</v>
      </c>
      <c r="B25" s="2">
        <v>16</v>
      </c>
      <c r="C25" s="35" t="s">
        <v>28</v>
      </c>
      <c r="D25" s="36"/>
      <c r="E25" s="36"/>
      <c r="F25" s="37"/>
      <c r="G25" s="2"/>
      <c r="H25" s="2"/>
    </row>
    <row r="26" spans="1:8">
      <c r="A26" s="4" t="s">
        <v>5</v>
      </c>
      <c r="B26" s="2">
        <v>17</v>
      </c>
      <c r="C26" s="35" t="s">
        <v>29</v>
      </c>
      <c r="D26" s="36"/>
      <c r="E26" s="36"/>
      <c r="F26" s="37"/>
      <c r="G26" s="2"/>
      <c r="H26" s="2"/>
    </row>
    <row r="27" spans="1:8">
      <c r="A27" s="4" t="s">
        <v>5</v>
      </c>
      <c r="B27" s="2">
        <v>18</v>
      </c>
      <c r="C27" s="61" t="s">
        <v>30</v>
      </c>
      <c r="D27" s="61"/>
      <c r="E27" s="61"/>
      <c r="F27" s="62"/>
      <c r="G27" s="2"/>
      <c r="H27" s="2"/>
    </row>
    <row r="28" spans="1:8">
      <c r="A28" s="4" t="s">
        <v>5</v>
      </c>
      <c r="B28" s="2">
        <v>19</v>
      </c>
      <c r="C28" s="61" t="s">
        <v>31</v>
      </c>
      <c r="D28" s="61"/>
      <c r="E28" s="61"/>
      <c r="F28" s="62"/>
      <c r="G28" s="2"/>
      <c r="H28" s="2"/>
    </row>
    <row r="29" spans="1:8">
      <c r="A29" s="4" t="s">
        <v>5</v>
      </c>
      <c r="B29" s="2">
        <v>20</v>
      </c>
      <c r="C29" s="61" t="s">
        <v>32</v>
      </c>
      <c r="D29" s="61"/>
      <c r="E29" s="61"/>
      <c r="F29" s="62"/>
      <c r="G29" s="2"/>
      <c r="H29" s="2"/>
    </row>
    <row r="30" spans="1:8">
      <c r="A30" s="4" t="s">
        <v>5</v>
      </c>
      <c r="B30" s="2">
        <v>21</v>
      </c>
      <c r="C30" s="61" t="s">
        <v>33</v>
      </c>
      <c r="D30" s="61"/>
      <c r="E30" s="61"/>
      <c r="F30" s="62"/>
      <c r="G30" s="2"/>
      <c r="H30" s="2"/>
    </row>
    <row r="31" spans="1:8" ht="27.6" customHeight="1">
      <c r="A31" s="4" t="s">
        <v>5</v>
      </c>
      <c r="B31" s="2">
        <v>22</v>
      </c>
      <c r="C31" s="69" t="s">
        <v>34</v>
      </c>
      <c r="D31" s="69"/>
      <c r="E31" s="69"/>
      <c r="F31" s="70"/>
      <c r="G31" s="2"/>
      <c r="H31" s="2"/>
    </row>
    <row r="32" spans="1:8">
      <c r="A32" s="72" t="s">
        <v>35</v>
      </c>
      <c r="B32" s="72"/>
      <c r="C32" s="72"/>
      <c r="D32" s="72"/>
      <c r="E32" s="72"/>
      <c r="F32" s="72"/>
      <c r="G32" s="72"/>
      <c r="H32" s="72"/>
    </row>
    <row r="34" spans="1:9" ht="15.4" customHeight="1">
      <c r="A34" s="71" t="s">
        <v>36</v>
      </c>
      <c r="B34" s="71"/>
      <c r="C34" s="71"/>
      <c r="D34" s="71"/>
      <c r="E34" s="71"/>
      <c r="F34" s="71"/>
      <c r="G34" s="71"/>
      <c r="H34" s="71"/>
    </row>
    <row r="35" spans="1:9">
      <c r="A35" s="43" t="s">
        <v>37</v>
      </c>
      <c r="B35" s="44"/>
      <c r="C35" s="44"/>
      <c r="D35" s="44"/>
      <c r="E35" s="44"/>
      <c r="F35" s="44"/>
      <c r="G35" s="44"/>
      <c r="H35" s="45"/>
    </row>
    <row r="36" spans="1:9">
      <c r="A36" s="4" t="s">
        <v>5</v>
      </c>
      <c r="B36" s="2">
        <v>23</v>
      </c>
      <c r="C36" s="35" t="s">
        <v>38</v>
      </c>
      <c r="D36" s="36"/>
      <c r="E36" s="36"/>
      <c r="F36" s="42"/>
      <c r="G36" s="2"/>
      <c r="H36" s="2"/>
      <c r="I36" s="16"/>
    </row>
    <row r="37" spans="1:9">
      <c r="A37" s="4" t="s">
        <v>5</v>
      </c>
      <c r="B37" s="2">
        <v>24</v>
      </c>
      <c r="C37" s="67" t="s">
        <v>39</v>
      </c>
      <c r="D37" s="67"/>
      <c r="E37" s="67"/>
      <c r="F37" s="68"/>
      <c r="G37" s="2"/>
      <c r="H37" s="2"/>
    </row>
    <row r="38" spans="1:9">
      <c r="A38" s="4" t="s">
        <v>5</v>
      </c>
      <c r="B38" s="2">
        <v>25</v>
      </c>
      <c r="C38" s="35" t="s">
        <v>40</v>
      </c>
      <c r="D38" s="36"/>
      <c r="E38" s="36"/>
      <c r="F38" s="42"/>
      <c r="G38" s="2"/>
      <c r="H38" s="2"/>
    </row>
    <row r="39" spans="1:9">
      <c r="A39" s="21" t="s">
        <v>5</v>
      </c>
      <c r="B39" s="22">
        <v>26</v>
      </c>
      <c r="C39" s="32" t="s">
        <v>41</v>
      </c>
      <c r="D39" s="33"/>
      <c r="E39" s="33"/>
      <c r="F39" s="53"/>
      <c r="G39" s="22"/>
      <c r="H39" s="23" t="s">
        <v>42</v>
      </c>
    </row>
    <row r="40" spans="1:9">
      <c r="A40" s="21" t="s">
        <v>5</v>
      </c>
      <c r="B40" s="22">
        <v>27</v>
      </c>
      <c r="C40" s="32" t="s">
        <v>43</v>
      </c>
      <c r="D40" s="33"/>
      <c r="E40" s="33"/>
      <c r="F40" s="52" t="s">
        <v>44</v>
      </c>
      <c r="G40" s="52"/>
      <c r="H40" s="24">
        <f>(F1*4)+(D1*2)+(H1*1.5)</f>
        <v>39</v>
      </c>
    </row>
    <row r="41" spans="1:9">
      <c r="A41" s="21" t="s">
        <v>5</v>
      </c>
      <c r="B41" s="22">
        <v>28</v>
      </c>
      <c r="C41" s="32" t="s">
        <v>45</v>
      </c>
      <c r="D41" s="33"/>
      <c r="E41" s="33"/>
      <c r="F41" s="53"/>
      <c r="G41" s="22"/>
      <c r="H41" s="22"/>
    </row>
    <row r="42" spans="1:9">
      <c r="A42" s="25" t="s">
        <v>5</v>
      </c>
      <c r="B42" s="26">
        <v>29</v>
      </c>
      <c r="C42" s="49" t="s">
        <v>46</v>
      </c>
      <c r="D42" s="50"/>
      <c r="E42" s="50"/>
      <c r="F42" s="51"/>
      <c r="G42" s="22"/>
      <c r="H42" s="23"/>
    </row>
    <row r="43" spans="1:9">
      <c r="A43" s="66" t="s">
        <v>47</v>
      </c>
      <c r="B43" s="66"/>
      <c r="C43" s="66"/>
      <c r="D43" s="66"/>
      <c r="E43" s="66"/>
      <c r="F43" s="66"/>
      <c r="G43" s="66"/>
      <c r="H43" s="27">
        <f>6.5*(F1+D1+H1)</f>
        <v>78</v>
      </c>
    </row>
    <row r="44" spans="1:9">
      <c r="A44" s="66" t="s">
        <v>48</v>
      </c>
      <c r="B44" s="66"/>
      <c r="C44" s="66"/>
      <c r="D44" s="66"/>
      <c r="E44" s="66"/>
      <c r="F44" s="66"/>
      <c r="G44" s="66"/>
      <c r="H44" s="27">
        <f>6.5*(F1+D1+H1)</f>
        <v>78</v>
      </c>
    </row>
    <row r="45" spans="1:9">
      <c r="A45" s="66" t="s">
        <v>49</v>
      </c>
      <c r="B45" s="66"/>
      <c r="C45" s="66"/>
      <c r="D45" s="66"/>
      <c r="E45" s="66"/>
      <c r="F45" s="66"/>
      <c r="G45" s="66"/>
      <c r="H45" s="27">
        <f>SUM(H43:H44)</f>
        <v>156</v>
      </c>
    </row>
    <row r="46" spans="1:9">
      <c r="A46" s="21" t="s">
        <v>5</v>
      </c>
      <c r="B46" s="22">
        <v>30</v>
      </c>
      <c r="C46" s="32" t="s">
        <v>50</v>
      </c>
      <c r="D46" s="33"/>
      <c r="E46" s="33"/>
      <c r="F46" s="53"/>
      <c r="G46" s="22"/>
      <c r="H46" s="22"/>
    </row>
    <row r="47" spans="1:9">
      <c r="A47" s="21" t="s">
        <v>5</v>
      </c>
      <c r="B47" s="22">
        <v>31</v>
      </c>
      <c r="C47" s="20" t="s">
        <v>51</v>
      </c>
      <c r="D47" s="16"/>
      <c r="E47" s="16"/>
      <c r="F47" s="56" t="s">
        <v>52</v>
      </c>
      <c r="G47" s="57"/>
      <c r="H47" s="24">
        <f>H40*2</f>
        <v>78</v>
      </c>
    </row>
    <row r="48" spans="1:9">
      <c r="A48" s="21" t="s">
        <v>5</v>
      </c>
      <c r="B48" s="22">
        <v>32</v>
      </c>
      <c r="C48" s="32" t="s">
        <v>53</v>
      </c>
      <c r="D48" s="33"/>
      <c r="E48" s="33"/>
      <c r="F48" s="53"/>
      <c r="G48" s="22"/>
      <c r="H48" s="22"/>
    </row>
    <row r="49" spans="1:8">
      <c r="A49" s="21" t="s">
        <v>5</v>
      </c>
      <c r="B49" s="22">
        <v>33</v>
      </c>
      <c r="C49" s="32" t="s">
        <v>54</v>
      </c>
      <c r="D49" s="33"/>
      <c r="E49" s="33"/>
      <c r="F49" s="53"/>
      <c r="G49" s="22"/>
      <c r="H49" s="22"/>
    </row>
    <row r="50" spans="1:8">
      <c r="A50" s="21" t="s">
        <v>5</v>
      </c>
      <c r="B50" s="22">
        <v>34</v>
      </c>
      <c r="C50" s="32" t="s">
        <v>55</v>
      </c>
      <c r="D50" s="33"/>
      <c r="E50" s="33"/>
      <c r="F50" s="53"/>
      <c r="G50" s="22"/>
      <c r="H50" s="23"/>
    </row>
    <row r="51" spans="1:8" ht="30" customHeight="1">
      <c r="A51" s="21" t="s">
        <v>5</v>
      </c>
      <c r="B51" s="22">
        <v>35</v>
      </c>
      <c r="C51" s="49" t="s">
        <v>56</v>
      </c>
      <c r="D51" s="50"/>
      <c r="E51" s="51"/>
      <c r="F51" s="54" t="s">
        <v>57</v>
      </c>
      <c r="G51" s="55"/>
      <c r="H51" s="24">
        <f>(H47+H40)-15</f>
        <v>102</v>
      </c>
    </row>
    <row r="52" spans="1:8">
      <c r="A52" s="21" t="s">
        <v>5</v>
      </c>
      <c r="B52" s="22">
        <v>36</v>
      </c>
      <c r="C52" s="32" t="s">
        <v>58</v>
      </c>
      <c r="D52" s="33"/>
      <c r="E52" s="34"/>
      <c r="F52" s="56" t="s">
        <v>59</v>
      </c>
      <c r="G52" s="57"/>
      <c r="H52" s="28">
        <f>H51*0.33</f>
        <v>33.660000000000004</v>
      </c>
    </row>
    <row r="53" spans="1:8">
      <c r="A53" s="4" t="s">
        <v>5</v>
      </c>
      <c r="B53" s="2">
        <v>37</v>
      </c>
      <c r="C53" s="35" t="s">
        <v>53</v>
      </c>
      <c r="D53" s="36"/>
      <c r="E53" s="36"/>
      <c r="F53" s="42"/>
      <c r="G53" s="2"/>
      <c r="H53" s="2"/>
    </row>
    <row r="54" spans="1:8">
      <c r="A54" s="4" t="s">
        <v>5</v>
      </c>
      <c r="B54" s="2">
        <v>38</v>
      </c>
      <c r="C54" s="35" t="s">
        <v>54</v>
      </c>
      <c r="D54" s="36"/>
      <c r="E54" s="36"/>
      <c r="F54" s="42"/>
      <c r="G54" s="2"/>
      <c r="H54" s="2"/>
    </row>
    <row r="55" spans="1:8">
      <c r="A55" s="4" t="s">
        <v>5</v>
      </c>
      <c r="B55" s="2">
        <v>39</v>
      </c>
      <c r="C55" s="35" t="s">
        <v>60</v>
      </c>
      <c r="D55" s="36"/>
      <c r="E55" s="36"/>
      <c r="F55" s="42"/>
      <c r="G55" s="2"/>
      <c r="H55" s="2"/>
    </row>
    <row r="56" spans="1:8">
      <c r="A56" s="4" t="s">
        <v>5</v>
      </c>
      <c r="B56" s="2">
        <v>40</v>
      </c>
      <c r="C56" s="35" t="s">
        <v>61</v>
      </c>
      <c r="D56" s="36"/>
      <c r="E56" s="36"/>
      <c r="F56" s="42"/>
      <c r="G56" s="2"/>
      <c r="H56" s="2"/>
    </row>
    <row r="57" spans="1:8">
      <c r="A57" s="4" t="s">
        <v>5</v>
      </c>
      <c r="B57" s="2">
        <v>41</v>
      </c>
      <c r="C57" s="35" t="s">
        <v>62</v>
      </c>
      <c r="D57" s="36"/>
      <c r="E57" s="36"/>
      <c r="F57" s="42"/>
      <c r="G57" s="2"/>
      <c r="H57" s="2"/>
    </row>
    <row r="58" spans="1:8">
      <c r="A58" s="4" t="s">
        <v>5</v>
      </c>
      <c r="B58" s="2">
        <v>42</v>
      </c>
      <c r="C58" s="35" t="s">
        <v>63</v>
      </c>
      <c r="D58" s="36"/>
      <c r="E58" s="36"/>
      <c r="F58" s="42"/>
      <c r="G58" s="2"/>
      <c r="H58" s="2"/>
    </row>
    <row r="59" spans="1:8">
      <c r="A59" s="4" t="s">
        <v>5</v>
      </c>
      <c r="B59" s="2">
        <v>43</v>
      </c>
      <c r="C59" s="35" t="s">
        <v>64</v>
      </c>
      <c r="D59" s="36"/>
      <c r="E59" s="36"/>
      <c r="F59" s="42"/>
      <c r="G59" s="2"/>
      <c r="H59" s="2"/>
    </row>
    <row r="60" spans="1:8">
      <c r="A60" s="4" t="s">
        <v>5</v>
      </c>
      <c r="B60" s="2">
        <v>44</v>
      </c>
      <c r="C60" s="35" t="s">
        <v>63</v>
      </c>
      <c r="D60" s="36"/>
      <c r="E60" s="36"/>
      <c r="F60" s="42"/>
      <c r="G60" s="2"/>
      <c r="H60" s="2"/>
    </row>
    <row r="61" spans="1:8">
      <c r="A61" s="4" t="s">
        <v>5</v>
      </c>
      <c r="B61" s="2">
        <v>45</v>
      </c>
      <c r="C61" s="35" t="s">
        <v>64</v>
      </c>
      <c r="D61" s="36"/>
      <c r="E61" s="36"/>
      <c r="F61" s="42"/>
      <c r="G61" s="2"/>
      <c r="H61" s="2"/>
    </row>
    <row r="62" spans="1:8">
      <c r="A62" s="4" t="s">
        <v>5</v>
      </c>
      <c r="B62" s="2">
        <v>46</v>
      </c>
      <c r="C62" s="35" t="s">
        <v>65</v>
      </c>
      <c r="D62" s="36"/>
      <c r="E62" s="36"/>
      <c r="F62" s="42"/>
      <c r="G62" s="2"/>
      <c r="H62" s="2"/>
    </row>
    <row r="63" spans="1:8">
      <c r="A63" s="4" t="s">
        <v>5</v>
      </c>
      <c r="B63" s="2">
        <v>47</v>
      </c>
      <c r="C63" s="35" t="s">
        <v>66</v>
      </c>
      <c r="D63" s="36"/>
      <c r="E63" s="36"/>
      <c r="F63" s="42"/>
      <c r="G63" s="2"/>
      <c r="H63" s="2"/>
    </row>
    <row r="64" spans="1:8">
      <c r="A64" s="4" t="s">
        <v>5</v>
      </c>
      <c r="B64" s="2">
        <v>48</v>
      </c>
      <c r="C64" s="35" t="s">
        <v>67</v>
      </c>
      <c r="D64" s="36"/>
      <c r="E64" s="36"/>
      <c r="F64" s="42"/>
      <c r="G64" s="2"/>
      <c r="H64" s="2"/>
    </row>
    <row r="65" spans="1:8">
      <c r="A65" s="4" t="s">
        <v>5</v>
      </c>
      <c r="B65" s="2">
        <v>49</v>
      </c>
      <c r="C65" s="61" t="s">
        <v>68</v>
      </c>
      <c r="D65" s="61"/>
      <c r="E65" s="61"/>
      <c r="F65" s="62"/>
      <c r="G65" s="2"/>
      <c r="H65" s="2"/>
    </row>
    <row r="66" spans="1:8">
      <c r="A66" s="4" t="s">
        <v>5</v>
      </c>
      <c r="B66" s="2">
        <v>50</v>
      </c>
      <c r="C66" s="35" t="s">
        <v>69</v>
      </c>
      <c r="D66" s="36"/>
      <c r="E66" s="36"/>
      <c r="F66" s="42"/>
      <c r="G66" s="2"/>
      <c r="H66" s="2"/>
    </row>
    <row r="67" spans="1:8">
      <c r="A67" s="4" t="s">
        <v>5</v>
      </c>
      <c r="B67" s="2">
        <v>51</v>
      </c>
      <c r="C67" s="35" t="s">
        <v>70</v>
      </c>
      <c r="D67" s="36"/>
      <c r="E67" s="36"/>
      <c r="F67" s="42"/>
      <c r="G67" s="2"/>
      <c r="H67" s="2"/>
    </row>
    <row r="68" spans="1:8">
      <c r="A68" s="4" t="s">
        <v>5</v>
      </c>
      <c r="B68" s="2">
        <v>52</v>
      </c>
      <c r="C68" s="32" t="s">
        <v>71</v>
      </c>
      <c r="D68" s="33"/>
      <c r="E68" s="33"/>
      <c r="F68" s="53"/>
      <c r="G68" s="2"/>
      <c r="H68" s="2"/>
    </row>
    <row r="69" spans="1:8">
      <c r="A69" s="46" t="s">
        <v>72</v>
      </c>
      <c r="B69" s="47"/>
      <c r="C69" s="47"/>
      <c r="D69" s="47"/>
      <c r="E69" s="47"/>
      <c r="F69" s="47"/>
      <c r="G69" s="47"/>
      <c r="H69" s="48"/>
    </row>
    <row r="70" spans="1:8">
      <c r="A70" s="43" t="s">
        <v>73</v>
      </c>
      <c r="B70" s="44"/>
      <c r="C70" s="44"/>
      <c r="D70" s="44"/>
      <c r="E70" s="44"/>
      <c r="F70" s="44"/>
      <c r="G70" s="44"/>
      <c r="H70" s="45"/>
    </row>
    <row r="71" spans="1:8">
      <c r="A71" s="4" t="s">
        <v>5</v>
      </c>
      <c r="B71" s="2">
        <v>53</v>
      </c>
      <c r="C71" s="35" t="s">
        <v>74</v>
      </c>
      <c r="D71" s="36"/>
      <c r="E71" s="36"/>
      <c r="F71" s="36"/>
      <c r="G71" s="36"/>
      <c r="H71" s="37"/>
    </row>
    <row r="72" spans="1:8">
      <c r="A72" s="4" t="s">
        <v>5</v>
      </c>
      <c r="B72" s="2">
        <v>54</v>
      </c>
      <c r="C72" s="19" t="s">
        <v>75</v>
      </c>
      <c r="D72" s="17"/>
      <c r="E72" s="17"/>
      <c r="F72" s="17"/>
      <c r="G72" s="17"/>
      <c r="H72" s="18"/>
    </row>
    <row r="73" spans="1:8">
      <c r="A73" s="4" t="s">
        <v>5</v>
      </c>
      <c r="B73" s="2">
        <v>55</v>
      </c>
      <c r="C73" s="63" t="s">
        <v>76</v>
      </c>
      <c r="D73" s="64"/>
      <c r="E73" s="64"/>
      <c r="F73" s="64"/>
      <c r="G73" s="64"/>
      <c r="H73" s="65"/>
    </row>
    <row r="74" spans="1:8">
      <c r="A74" s="4" t="s">
        <v>5</v>
      </c>
      <c r="B74" s="2">
        <v>56</v>
      </c>
      <c r="C74" s="35" t="s">
        <v>77</v>
      </c>
      <c r="D74" s="36"/>
      <c r="E74" s="36"/>
      <c r="F74" s="36"/>
      <c r="G74" s="36"/>
      <c r="H74" s="37"/>
    </row>
    <row r="75" spans="1:8">
      <c r="A75" s="4" t="s">
        <v>5</v>
      </c>
      <c r="B75" s="2">
        <v>57</v>
      </c>
      <c r="C75" s="35" t="s">
        <v>78</v>
      </c>
      <c r="D75" s="36"/>
      <c r="E75" s="36"/>
      <c r="F75" s="36"/>
      <c r="G75" s="36"/>
      <c r="H75" s="37"/>
    </row>
    <row r="76" spans="1:8">
      <c r="A76" s="4" t="s">
        <v>5</v>
      </c>
      <c r="B76" s="2">
        <v>58</v>
      </c>
      <c r="C76" s="35" t="s">
        <v>79</v>
      </c>
      <c r="D76" s="36"/>
      <c r="E76" s="36"/>
      <c r="F76" s="36"/>
      <c r="G76" s="36"/>
      <c r="H76" s="37"/>
    </row>
    <row r="77" spans="1:8">
      <c r="A77" s="4" t="s">
        <v>5</v>
      </c>
      <c r="B77" s="2">
        <v>59</v>
      </c>
      <c r="C77" s="35" t="s">
        <v>80</v>
      </c>
      <c r="D77" s="36"/>
      <c r="E77" s="36"/>
      <c r="F77" s="36"/>
      <c r="G77" s="36"/>
      <c r="H77" s="37"/>
    </row>
    <row r="78" spans="1:8">
      <c r="A78" s="4" t="s">
        <v>5</v>
      </c>
      <c r="B78" s="2">
        <v>60</v>
      </c>
      <c r="C78" s="35" t="s">
        <v>81</v>
      </c>
      <c r="D78" s="36"/>
      <c r="E78" s="36"/>
      <c r="F78" s="36"/>
      <c r="G78" s="36"/>
      <c r="H78" s="37"/>
    </row>
    <row r="79" spans="1:8">
      <c r="A79" s="4" t="s">
        <v>5</v>
      </c>
      <c r="B79" s="2">
        <v>61</v>
      </c>
      <c r="C79" s="35" t="s">
        <v>82</v>
      </c>
      <c r="D79" s="36"/>
      <c r="E79" s="36"/>
      <c r="F79" s="36"/>
      <c r="G79" s="36"/>
      <c r="H79" s="37"/>
    </row>
    <row r="80" spans="1:8">
      <c r="A80" s="5" t="s">
        <v>5</v>
      </c>
      <c r="B80" s="2">
        <v>62</v>
      </c>
      <c r="C80" s="32" t="s">
        <v>83</v>
      </c>
      <c r="D80" s="33"/>
      <c r="E80" s="33"/>
      <c r="F80" s="33"/>
      <c r="G80" s="33"/>
      <c r="H80" s="34"/>
    </row>
    <row r="81" spans="1:8">
      <c r="A81" s="5" t="s">
        <v>5</v>
      </c>
      <c r="B81" s="2">
        <v>63</v>
      </c>
      <c r="C81" s="32" t="s">
        <v>84</v>
      </c>
      <c r="D81" s="33"/>
      <c r="E81" s="33"/>
      <c r="F81" s="33"/>
      <c r="G81" s="33"/>
      <c r="H81" s="34"/>
    </row>
    <row r="82" spans="1:8">
      <c r="A82" s="5" t="s">
        <v>5</v>
      </c>
      <c r="B82" s="2">
        <v>64</v>
      </c>
      <c r="C82" s="32" t="s">
        <v>85</v>
      </c>
      <c r="D82" s="33"/>
      <c r="E82" s="33"/>
      <c r="F82" s="33"/>
      <c r="G82" s="33"/>
      <c r="H82" s="34"/>
    </row>
    <row r="83" spans="1:8">
      <c r="A83" s="5" t="s">
        <v>5</v>
      </c>
      <c r="B83" s="2">
        <v>65</v>
      </c>
      <c r="C83" s="32" t="s">
        <v>86</v>
      </c>
      <c r="D83" s="33"/>
      <c r="E83" s="33"/>
      <c r="F83" s="33"/>
      <c r="G83" s="33"/>
      <c r="H83" s="34"/>
    </row>
    <row r="84" spans="1:8">
      <c r="A84" s="5" t="s">
        <v>5</v>
      </c>
      <c r="B84" s="2">
        <v>66</v>
      </c>
      <c r="C84" s="35" t="s">
        <v>87</v>
      </c>
      <c r="D84" s="36"/>
      <c r="E84" s="36"/>
      <c r="F84" s="36"/>
      <c r="G84" s="36"/>
      <c r="H84" s="37"/>
    </row>
    <row r="85" spans="1:8">
      <c r="A85" s="5"/>
      <c r="B85" s="38" t="s">
        <v>88</v>
      </c>
      <c r="C85" s="38"/>
      <c r="D85" s="38"/>
      <c r="E85" s="38"/>
      <c r="F85" s="38"/>
      <c r="G85" s="38"/>
      <c r="H85" s="15">
        <v>12</v>
      </c>
    </row>
    <row r="86" spans="1:8">
      <c r="A86" s="5"/>
      <c r="B86" s="38" t="s">
        <v>89</v>
      </c>
      <c r="C86" s="38"/>
      <c r="D86" s="38"/>
      <c r="E86" s="38"/>
      <c r="F86" s="38"/>
      <c r="G86" s="38"/>
      <c r="H86" s="14">
        <f>(1000*H85)/20</f>
        <v>600</v>
      </c>
    </row>
    <row r="87" spans="1:8">
      <c r="A87" s="5"/>
      <c r="B87" s="38" t="s">
        <v>90</v>
      </c>
      <c r="C87" s="38"/>
      <c r="D87" s="38"/>
      <c r="E87" s="38"/>
      <c r="F87" s="38"/>
      <c r="G87" s="38"/>
      <c r="H87" s="14">
        <f>1000-H86</f>
        <v>400</v>
      </c>
    </row>
    <row r="88" spans="1:8">
      <c r="A88" s="5" t="s">
        <v>5</v>
      </c>
      <c r="B88" s="2">
        <v>67</v>
      </c>
      <c r="C88" s="32" t="s">
        <v>91</v>
      </c>
      <c r="D88" s="33"/>
      <c r="E88" s="33"/>
      <c r="F88" s="33"/>
      <c r="G88" s="33"/>
      <c r="H88" s="34"/>
    </row>
    <row r="89" spans="1:8">
      <c r="A89" s="5" t="s">
        <v>5</v>
      </c>
      <c r="B89" s="2">
        <v>68</v>
      </c>
      <c r="C89" s="32" t="s">
        <v>92</v>
      </c>
      <c r="D89" s="33"/>
      <c r="E89" s="33"/>
      <c r="F89" s="33"/>
      <c r="G89" s="33"/>
      <c r="H89" s="34"/>
    </row>
    <row r="90" spans="1:8">
      <c r="A90" s="5" t="s">
        <v>5</v>
      </c>
      <c r="B90" s="2">
        <v>69</v>
      </c>
      <c r="C90" s="29" t="s">
        <v>93</v>
      </c>
      <c r="D90" s="30"/>
      <c r="E90" s="30"/>
      <c r="F90" s="30"/>
      <c r="G90" s="30"/>
      <c r="H90" s="31"/>
    </row>
    <row r="91" spans="1:8">
      <c r="A91" s="5" t="s">
        <v>5</v>
      </c>
      <c r="B91" s="2">
        <v>70</v>
      </c>
      <c r="C91" s="29" t="s">
        <v>94</v>
      </c>
      <c r="D91" s="30"/>
      <c r="E91" s="30"/>
      <c r="F91" s="30"/>
      <c r="G91" s="30"/>
      <c r="H91" s="31"/>
    </row>
    <row r="92" spans="1:8">
      <c r="A92" s="5" t="s">
        <v>5</v>
      </c>
      <c r="B92" s="2">
        <v>71</v>
      </c>
      <c r="C92" s="29" t="s">
        <v>95</v>
      </c>
      <c r="D92" s="30"/>
      <c r="E92" s="30"/>
      <c r="F92" s="30"/>
      <c r="G92" s="30"/>
      <c r="H92" s="31"/>
    </row>
    <row r="93" spans="1:8">
      <c r="A93" s="5" t="s">
        <v>5</v>
      </c>
      <c r="B93" s="2">
        <v>72</v>
      </c>
      <c r="C93" s="58" t="s">
        <v>96</v>
      </c>
      <c r="D93" s="59"/>
      <c r="E93" s="59"/>
      <c r="F93" s="59"/>
      <c r="G93" s="59"/>
      <c r="H93" s="60"/>
    </row>
    <row r="94" spans="1:8">
      <c r="A94" s="5" t="s">
        <v>5</v>
      </c>
      <c r="B94" s="2">
        <v>73</v>
      </c>
      <c r="C94" s="29" t="s">
        <v>97</v>
      </c>
      <c r="D94" s="30"/>
      <c r="E94" s="30"/>
      <c r="F94" s="30"/>
      <c r="G94" s="30"/>
      <c r="H94" s="31"/>
    </row>
    <row r="95" spans="1:8">
      <c r="A95" s="5" t="s">
        <v>5</v>
      </c>
      <c r="B95" s="2">
        <v>74</v>
      </c>
      <c r="C95" s="35" t="s">
        <v>98</v>
      </c>
      <c r="D95" s="36"/>
      <c r="E95" s="36"/>
      <c r="F95" s="36"/>
      <c r="G95" s="36"/>
      <c r="H95" s="37"/>
    </row>
    <row r="96" spans="1:8">
      <c r="A96" s="5" t="s">
        <v>5</v>
      </c>
      <c r="B96" s="2">
        <v>75</v>
      </c>
      <c r="C96" s="35" t="s">
        <v>99</v>
      </c>
      <c r="D96" s="36"/>
      <c r="E96" s="36"/>
      <c r="F96" s="36"/>
      <c r="G96" s="36"/>
      <c r="H96" s="37"/>
    </row>
    <row r="97" spans="1:8">
      <c r="A97" s="5" t="s">
        <v>5</v>
      </c>
      <c r="B97" s="2">
        <v>76</v>
      </c>
      <c r="C97" s="35" t="s">
        <v>100</v>
      </c>
      <c r="D97" s="36"/>
      <c r="E97" s="36"/>
      <c r="F97" s="36"/>
      <c r="G97" s="36"/>
      <c r="H97" s="37"/>
    </row>
    <row r="98" spans="1:8">
      <c r="A98" s="5" t="s">
        <v>5</v>
      </c>
      <c r="B98" s="2">
        <v>77</v>
      </c>
      <c r="C98" s="35" t="s">
        <v>101</v>
      </c>
      <c r="D98" s="36"/>
      <c r="E98" s="36"/>
      <c r="F98" s="36"/>
      <c r="G98" s="36"/>
      <c r="H98" s="37"/>
    </row>
    <row r="99" spans="1:8">
      <c r="B99" s="1" t="s">
        <v>102</v>
      </c>
      <c r="C99" s="3">
        <v>45315</v>
      </c>
    </row>
    <row r="100" spans="1:8">
      <c r="C100" s="3"/>
    </row>
  </sheetData>
  <mergeCells count="99">
    <mergeCell ref="A1:C1"/>
    <mergeCell ref="A17:H17"/>
    <mergeCell ref="A3:H3"/>
    <mergeCell ref="A2:H2"/>
    <mergeCell ref="C55:F55"/>
    <mergeCell ref="A35:H35"/>
    <mergeCell ref="C25:F25"/>
    <mergeCell ref="C26:F26"/>
    <mergeCell ref="C6:F6"/>
    <mergeCell ref="C5:F5"/>
    <mergeCell ref="C4:F4"/>
    <mergeCell ref="C29:F29"/>
    <mergeCell ref="C28:F28"/>
    <mergeCell ref="C27:F27"/>
    <mergeCell ref="C24:F24"/>
    <mergeCell ref="C18:F18"/>
    <mergeCell ref="C7:F7"/>
    <mergeCell ref="C36:F36"/>
    <mergeCell ref="C37:F37"/>
    <mergeCell ref="C31:F31"/>
    <mergeCell ref="C15:F15"/>
    <mergeCell ref="C30:F30"/>
    <mergeCell ref="C8:F8"/>
    <mergeCell ref="A21:G21"/>
    <mergeCell ref="A22:G22"/>
    <mergeCell ref="A23:G23"/>
    <mergeCell ref="C20:F20"/>
    <mergeCell ref="A9:G9"/>
    <mergeCell ref="A10:G10"/>
    <mergeCell ref="A11:G11"/>
    <mergeCell ref="A34:H34"/>
    <mergeCell ref="A32:H32"/>
    <mergeCell ref="C96:H96"/>
    <mergeCell ref="C97:H97"/>
    <mergeCell ref="C98:H98"/>
    <mergeCell ref="C13:F13"/>
    <mergeCell ref="C12:F12"/>
    <mergeCell ref="C39:F39"/>
    <mergeCell ref="C38:F38"/>
    <mergeCell ref="C49:F49"/>
    <mergeCell ref="C48:F48"/>
    <mergeCell ref="C46:F46"/>
    <mergeCell ref="C41:F41"/>
    <mergeCell ref="F47:G47"/>
    <mergeCell ref="A43:G43"/>
    <mergeCell ref="A44:G44"/>
    <mergeCell ref="A45:G45"/>
    <mergeCell ref="C61:F61"/>
    <mergeCell ref="C93:H93"/>
    <mergeCell ref="C94:H94"/>
    <mergeCell ref="C95:H95"/>
    <mergeCell ref="C60:F60"/>
    <mergeCell ref="C59:F59"/>
    <mergeCell ref="C68:F68"/>
    <mergeCell ref="C67:F67"/>
    <mergeCell ref="C66:F66"/>
    <mergeCell ref="C65:F65"/>
    <mergeCell ref="C64:F64"/>
    <mergeCell ref="C63:F63"/>
    <mergeCell ref="C62:F62"/>
    <mergeCell ref="C74:H74"/>
    <mergeCell ref="C75:H75"/>
    <mergeCell ref="C73:H73"/>
    <mergeCell ref="C71:H71"/>
    <mergeCell ref="A70:H70"/>
    <mergeCell ref="A69:H69"/>
    <mergeCell ref="C42:F42"/>
    <mergeCell ref="F40:G40"/>
    <mergeCell ref="C40:E40"/>
    <mergeCell ref="C51:E51"/>
    <mergeCell ref="C52:E52"/>
    <mergeCell ref="C54:F54"/>
    <mergeCell ref="C50:F50"/>
    <mergeCell ref="F51:G51"/>
    <mergeCell ref="F52:G52"/>
    <mergeCell ref="C53:F53"/>
    <mergeCell ref="C19:F19"/>
    <mergeCell ref="C16:F16"/>
    <mergeCell ref="C14:F14"/>
    <mergeCell ref="C58:F58"/>
    <mergeCell ref="C57:F57"/>
    <mergeCell ref="C56:F56"/>
    <mergeCell ref="C76:H76"/>
    <mergeCell ref="C77:H77"/>
    <mergeCell ref="C78:H78"/>
    <mergeCell ref="C79:H79"/>
    <mergeCell ref="C90:H90"/>
    <mergeCell ref="C91:H91"/>
    <mergeCell ref="C92:H92"/>
    <mergeCell ref="C80:H80"/>
    <mergeCell ref="C81:H81"/>
    <mergeCell ref="C82:H82"/>
    <mergeCell ref="C83:H83"/>
    <mergeCell ref="C84:H84"/>
    <mergeCell ref="B85:G85"/>
    <mergeCell ref="B86:G86"/>
    <mergeCell ref="B87:G87"/>
    <mergeCell ref="C88:H88"/>
    <mergeCell ref="C89:H89"/>
  </mergeCells>
  <pageMargins left="0.25" right="0.25" top="0.75" bottom="0.75" header="0.3" footer="0.3"/>
  <pageSetup scale="64" fitToHeight="0" orientation="portrait" r:id="rId1"/>
  <rowBreaks count="1" manualBreakCount="1">
    <brk id="69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2AD6FA7-7C4A-4716-80A2-40FA02E7EB3E}"/>
</file>

<file path=customXml/itemProps2.xml><?xml version="1.0" encoding="utf-8"?>
<ds:datastoreItem xmlns:ds="http://schemas.openxmlformats.org/officeDocument/2006/customXml" ds:itemID="{7A6EE18D-9DFB-45B8-BE7A-D35B38504092}"/>
</file>

<file path=customXml/itemProps3.xml><?xml version="1.0" encoding="utf-8"?>
<ds:datastoreItem xmlns:ds="http://schemas.openxmlformats.org/officeDocument/2006/customXml" ds:itemID="{E631B5EE-46D6-45E1-BC9F-AC74F778B79A}"/>
</file>

<file path=customXml/itemProps4.xml><?xml version="1.0" encoding="utf-8"?>
<ds:datastoreItem xmlns:ds="http://schemas.openxmlformats.org/officeDocument/2006/customXml" ds:itemID="{48B4F12A-851E-44D3-BEE5-7624AF812A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Centers for Disease Control and Prevention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/>
  <cp:revision/>
  <dcterms:created xsi:type="dcterms:W3CDTF">2018-10-03T15:29:13Z</dcterms:created>
  <dcterms:modified xsi:type="dcterms:W3CDTF">2024-01-25T20:36:45Z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_dlc_DocIdItemGuid">
    <vt:lpwstr>425b5854-ffe5-4dfe-adfe-a7e62ddb8bb0</vt:lpwstr>
  </property>
  <property fmtid="{D5CDD505-2E9C-101B-9397-08002B2CF9AE}" pid="4" name="MSIP_Label_7b94a7b8-f06c-4dfe-bdcc-9b548fd58c31_Enabled">
    <vt:lpwstr>true</vt:lpwstr>
  </property>
  <property fmtid="{D5CDD505-2E9C-101B-9397-08002B2CF9AE}" pid="5" name="MSIP_Label_7b94a7b8-f06c-4dfe-bdcc-9b548fd58c31_SetDate">
    <vt:lpwstr>2022-03-09T03:06:40Z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Name">
    <vt:lpwstr>7b94a7b8-f06c-4dfe-bdcc-9b548fd58c31</vt:lpwstr>
  </property>
  <property fmtid="{D5CDD505-2E9C-101B-9397-08002B2CF9AE}" pid="8" name="MSIP_Label_7b94a7b8-f06c-4dfe-bdcc-9b548fd58c31_SiteId">
    <vt:lpwstr>9ce70869-60db-44fd-abe8-d2767077fc8f</vt:lpwstr>
  </property>
  <property fmtid="{D5CDD505-2E9C-101B-9397-08002B2CF9AE}" pid="9" name="MSIP_Label_7b94a7b8-f06c-4dfe-bdcc-9b548fd58c31_ActionId">
    <vt:lpwstr>797c6f51-3e9a-455a-a881-de7660eaf201</vt:lpwstr>
  </property>
  <property fmtid="{D5CDD505-2E9C-101B-9397-08002B2CF9AE}" pid="10" name="MSIP_Label_7b94a7b8-f06c-4dfe-bdcc-9b548fd58c31_ContentBits">
    <vt:lpwstr>0</vt:lpwstr>
  </property>
  <property fmtid="{D5CDD505-2E9C-101B-9397-08002B2CF9AE}" pid="11" name="Order">
    <vt:r8>8000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