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1"/>
  <workbookPr/>
  <mc:AlternateContent xmlns:mc="http://schemas.openxmlformats.org/markup-compatibility/2006">
    <mc:Choice Requires="x15">
      <x15ac:absPath xmlns:x15ac="http://schemas.microsoft.com/office/spreadsheetml/2010/11/ac" url="\\Cdc\project\CCID_NCZVED_DFBMD_PulseNet\QAQC\QAQC_Manual\PNLs-Laboratory SOPs\PNL44- PulseNet Rapid Prep Workbooks and Checklist\"/>
    </mc:Choice>
  </mc:AlternateContent>
  <xr:revisionPtr revIDLastSave="0" documentId="8_{ACB106DB-BD75-41FD-8E51-23645802CE4D}" xr6:coauthVersionLast="47" xr6:coauthVersionMax="47" xr10:uidLastSave="{00000000-0000-0000-0000-000000000000}"/>
  <bookViews>
    <workbookView xWindow="-28920" yWindow="-120" windowWidth="29040" windowHeight="15840" tabRatio="776" xr2:uid="{00000000-000D-0000-FFFF-FFFF00000000}"/>
  </bookViews>
  <sheets>
    <sheet name="Library Prep" sheetId="1" r:id="rId1"/>
    <sheet name="IEM_SampleSheet" sheetId="11" r:id="rId2"/>
    <sheet name="LRM_SampleSheet" sheetId="10" r:id="rId3"/>
    <sheet name="LRM3_LRM4_SampleSheet" sheetId="13" r:id="rId4"/>
    <sheet name="MiniSeq_SampleSheet" sheetId="14" state="hidden" r:id="rId5"/>
    <sheet name="iSeq_SampleSheet" sheetId="12" state="hidden" r:id="rId6"/>
    <sheet name="Indices" sheetId="4" r:id="rId7"/>
    <sheet name="Metrics" sheetId="5" r:id="rId8"/>
  </sheets>
  <definedNames>
    <definedName name="CD_Lookup">Indices!$H$7:$J$103</definedName>
    <definedName name="IndexKits">Indices!#REF!</definedName>
    <definedName name="Molarity">'Library Prep'!$D$133</definedName>
    <definedName name="PoolConcentration">'Library Prep'!$D$132</definedName>
    <definedName name="PoolDilution">'Library Prep'!$D$134</definedName>
    <definedName name="RSBDilution">'Library Prep'!$D$135</definedName>
    <definedName name="UD_SetA_Lookup">Indices!$K$7:$M$103</definedName>
    <definedName name="UD_SetB_Lookup">Indices!$N$7:$P$103</definedName>
    <definedName name="UD_SetC_Lookup">Indices!$Q$7:$S$103</definedName>
    <definedName name="UD_SetD_Lookup">Indices!$T$7:$V$103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7" i="1" l="1"/>
  <c r="D148" i="1" s="1"/>
  <c r="H9" i="5" l="1"/>
  <c r="E9" i="5"/>
  <c r="B2" i="5"/>
  <c r="D133" i="1"/>
  <c r="B6" i="14" l="1"/>
  <c r="J135" i="14"/>
  <c r="D135" i="14"/>
  <c r="E135" i="14" s="1"/>
  <c r="F135" i="14" s="1"/>
  <c r="C135" i="14"/>
  <c r="B135" i="14"/>
  <c r="J134" i="14"/>
  <c r="D134" i="14"/>
  <c r="C134" i="14"/>
  <c r="B134" i="14"/>
  <c r="J133" i="14"/>
  <c r="D133" i="14"/>
  <c r="E133" i="14" s="1"/>
  <c r="F133" i="14" s="1"/>
  <c r="G133" i="14" s="1"/>
  <c r="H133" i="14" s="1"/>
  <c r="I133" i="14" s="1"/>
  <c r="C133" i="14"/>
  <c r="B133" i="14"/>
  <c r="J132" i="14"/>
  <c r="D132" i="14"/>
  <c r="E132" i="14" s="1"/>
  <c r="F132" i="14" s="1"/>
  <c r="C132" i="14"/>
  <c r="B132" i="14"/>
  <c r="J131" i="14"/>
  <c r="D131" i="14"/>
  <c r="E131" i="14" s="1"/>
  <c r="F131" i="14" s="1"/>
  <c r="G131" i="14" s="1"/>
  <c r="H131" i="14" s="1"/>
  <c r="I131" i="14" s="1"/>
  <c r="C131" i="14"/>
  <c r="B131" i="14"/>
  <c r="J130" i="14"/>
  <c r="D130" i="14"/>
  <c r="E130" i="14" s="1"/>
  <c r="F130" i="14" s="1"/>
  <c r="C130" i="14"/>
  <c r="B130" i="14"/>
  <c r="J129" i="14"/>
  <c r="D129" i="14"/>
  <c r="C129" i="14"/>
  <c r="B129" i="14"/>
  <c r="J128" i="14"/>
  <c r="D128" i="14"/>
  <c r="C128" i="14"/>
  <c r="B128" i="14"/>
  <c r="J127" i="14"/>
  <c r="D127" i="14"/>
  <c r="E127" i="14" s="1"/>
  <c r="F127" i="14" s="1"/>
  <c r="G127" i="14" s="1"/>
  <c r="H127" i="14" s="1"/>
  <c r="I127" i="14" s="1"/>
  <c r="C127" i="14"/>
  <c r="B127" i="14"/>
  <c r="J126" i="14"/>
  <c r="D126" i="14"/>
  <c r="C126" i="14"/>
  <c r="B126" i="14"/>
  <c r="J125" i="14"/>
  <c r="D125" i="14"/>
  <c r="E125" i="14" s="1"/>
  <c r="F125" i="14" s="1"/>
  <c r="G125" i="14" s="1"/>
  <c r="H125" i="14" s="1"/>
  <c r="I125" i="14" s="1"/>
  <c r="C125" i="14"/>
  <c r="B125" i="14"/>
  <c r="J124" i="14"/>
  <c r="D124" i="14"/>
  <c r="E124" i="14" s="1"/>
  <c r="F124" i="14" s="1"/>
  <c r="C124" i="14"/>
  <c r="B124" i="14"/>
  <c r="J123" i="14"/>
  <c r="D123" i="14"/>
  <c r="E123" i="14" s="1"/>
  <c r="F123" i="14" s="1"/>
  <c r="G123" i="14" s="1"/>
  <c r="H123" i="14" s="1"/>
  <c r="I123" i="14" s="1"/>
  <c r="C123" i="14"/>
  <c r="B123" i="14"/>
  <c r="J122" i="14"/>
  <c r="D122" i="14"/>
  <c r="E122" i="14" s="1"/>
  <c r="F122" i="14" s="1"/>
  <c r="C122" i="14"/>
  <c r="B122" i="14"/>
  <c r="J121" i="14"/>
  <c r="D121" i="14"/>
  <c r="C121" i="14"/>
  <c r="B121" i="14"/>
  <c r="J120" i="14"/>
  <c r="D120" i="14"/>
  <c r="C120" i="14"/>
  <c r="B120" i="14"/>
  <c r="J119" i="14"/>
  <c r="D119" i="14"/>
  <c r="E119" i="14" s="1"/>
  <c r="F119" i="14" s="1"/>
  <c r="C119" i="14"/>
  <c r="B119" i="14"/>
  <c r="J118" i="14"/>
  <c r="D118" i="14"/>
  <c r="C118" i="14"/>
  <c r="B118" i="14"/>
  <c r="J117" i="14"/>
  <c r="D117" i="14"/>
  <c r="E117" i="14" s="1"/>
  <c r="F117" i="14" s="1"/>
  <c r="G117" i="14" s="1"/>
  <c r="H117" i="14" s="1"/>
  <c r="I117" i="14" s="1"/>
  <c r="C117" i="14"/>
  <c r="B117" i="14"/>
  <c r="J116" i="14"/>
  <c r="D116" i="14"/>
  <c r="E116" i="14" s="1"/>
  <c r="F116" i="14" s="1"/>
  <c r="C116" i="14"/>
  <c r="B116" i="14"/>
  <c r="J115" i="14"/>
  <c r="D115" i="14"/>
  <c r="E115" i="14" s="1"/>
  <c r="F115" i="14" s="1"/>
  <c r="G115" i="14" s="1"/>
  <c r="H115" i="14" s="1"/>
  <c r="I115" i="14" s="1"/>
  <c r="C115" i="14"/>
  <c r="B115" i="14"/>
  <c r="J114" i="14"/>
  <c r="D114" i="14"/>
  <c r="C114" i="14"/>
  <c r="B114" i="14"/>
  <c r="J113" i="14"/>
  <c r="D113" i="14"/>
  <c r="C113" i="14"/>
  <c r="B113" i="14"/>
  <c r="J112" i="14"/>
  <c r="D112" i="14"/>
  <c r="C112" i="14"/>
  <c r="B112" i="14"/>
  <c r="J111" i="14"/>
  <c r="D111" i="14"/>
  <c r="E111" i="14" s="1"/>
  <c r="F111" i="14" s="1"/>
  <c r="C111" i="14"/>
  <c r="B111" i="14"/>
  <c r="J110" i="14"/>
  <c r="D110" i="14"/>
  <c r="C110" i="14"/>
  <c r="B110" i="14"/>
  <c r="J109" i="14"/>
  <c r="D109" i="14"/>
  <c r="E109" i="14" s="1"/>
  <c r="F109" i="14" s="1"/>
  <c r="G109" i="14" s="1"/>
  <c r="H109" i="14" s="1"/>
  <c r="I109" i="14" s="1"/>
  <c r="C109" i="14"/>
  <c r="B109" i="14"/>
  <c r="J108" i="14"/>
  <c r="D108" i="14"/>
  <c r="E108" i="14" s="1"/>
  <c r="F108" i="14" s="1"/>
  <c r="C108" i="14"/>
  <c r="B108" i="14"/>
  <c r="J107" i="14"/>
  <c r="D107" i="14"/>
  <c r="C107" i="14"/>
  <c r="B107" i="14"/>
  <c r="J106" i="14"/>
  <c r="D106" i="14"/>
  <c r="E106" i="14" s="1"/>
  <c r="F106" i="14" s="1"/>
  <c r="G106" i="14" s="1"/>
  <c r="H106" i="14" s="1"/>
  <c r="I106" i="14" s="1"/>
  <c r="C106" i="14"/>
  <c r="B106" i="14"/>
  <c r="J105" i="14"/>
  <c r="D105" i="14"/>
  <c r="C105" i="14"/>
  <c r="B105" i="14"/>
  <c r="J104" i="14"/>
  <c r="D104" i="14"/>
  <c r="C104" i="14"/>
  <c r="B104" i="14"/>
  <c r="J103" i="14"/>
  <c r="D103" i="14"/>
  <c r="E103" i="14" s="1"/>
  <c r="F103" i="14" s="1"/>
  <c r="C103" i="14"/>
  <c r="B103" i="14"/>
  <c r="J102" i="14"/>
  <c r="D102" i="14"/>
  <c r="C102" i="14"/>
  <c r="B102" i="14"/>
  <c r="J101" i="14"/>
  <c r="D101" i="14"/>
  <c r="E101" i="14" s="1"/>
  <c r="F101" i="14" s="1"/>
  <c r="G101" i="14" s="1"/>
  <c r="H101" i="14" s="1"/>
  <c r="I101" i="14" s="1"/>
  <c r="C101" i="14"/>
  <c r="B101" i="14"/>
  <c r="J100" i="14"/>
  <c r="D100" i="14"/>
  <c r="E100" i="14" s="1"/>
  <c r="F100" i="14" s="1"/>
  <c r="C100" i="14"/>
  <c r="B100" i="14"/>
  <c r="J99" i="14"/>
  <c r="D99" i="14"/>
  <c r="E99" i="14" s="1"/>
  <c r="F99" i="14" s="1"/>
  <c r="G99" i="14" s="1"/>
  <c r="H99" i="14" s="1"/>
  <c r="I99" i="14" s="1"/>
  <c r="C99" i="14"/>
  <c r="B99" i="14"/>
  <c r="J98" i="14"/>
  <c r="D98" i="14"/>
  <c r="E98" i="14" s="1"/>
  <c r="F98" i="14" s="1"/>
  <c r="G98" i="14" s="1"/>
  <c r="H98" i="14" s="1"/>
  <c r="I98" i="14" s="1"/>
  <c r="C98" i="14"/>
  <c r="B98" i="14"/>
  <c r="J97" i="14"/>
  <c r="D97" i="14"/>
  <c r="C97" i="14"/>
  <c r="B97" i="14"/>
  <c r="J96" i="14"/>
  <c r="D96" i="14"/>
  <c r="C96" i="14"/>
  <c r="B96" i="14"/>
  <c r="J95" i="14"/>
  <c r="D95" i="14"/>
  <c r="E95" i="14" s="1"/>
  <c r="F95" i="14" s="1"/>
  <c r="C95" i="14"/>
  <c r="B95" i="14"/>
  <c r="J94" i="14"/>
  <c r="D94" i="14"/>
  <c r="C94" i="14"/>
  <c r="B94" i="14"/>
  <c r="J93" i="14"/>
  <c r="D93" i="14"/>
  <c r="E93" i="14" s="1"/>
  <c r="F93" i="14" s="1"/>
  <c r="G93" i="14" s="1"/>
  <c r="H93" i="14" s="1"/>
  <c r="I93" i="14" s="1"/>
  <c r="C93" i="14"/>
  <c r="B93" i="14"/>
  <c r="J92" i="14"/>
  <c r="D92" i="14"/>
  <c r="E92" i="14" s="1"/>
  <c r="F92" i="14" s="1"/>
  <c r="C92" i="14"/>
  <c r="B92" i="14"/>
  <c r="J91" i="14"/>
  <c r="D91" i="14"/>
  <c r="E91" i="14" s="1"/>
  <c r="F91" i="14" s="1"/>
  <c r="G91" i="14" s="1"/>
  <c r="H91" i="14" s="1"/>
  <c r="I91" i="14" s="1"/>
  <c r="C91" i="14"/>
  <c r="B91" i="14"/>
  <c r="J90" i="14"/>
  <c r="D90" i="14"/>
  <c r="E90" i="14" s="1"/>
  <c r="F90" i="14" s="1"/>
  <c r="G90" i="14" s="1"/>
  <c r="H90" i="14" s="1"/>
  <c r="I90" i="14" s="1"/>
  <c r="C90" i="14"/>
  <c r="B90" i="14"/>
  <c r="J89" i="14"/>
  <c r="D89" i="14"/>
  <c r="C89" i="14"/>
  <c r="B89" i="14"/>
  <c r="J88" i="14"/>
  <c r="D88" i="14"/>
  <c r="C88" i="14"/>
  <c r="B88" i="14"/>
  <c r="J87" i="14"/>
  <c r="D87" i="14"/>
  <c r="E87" i="14" s="1"/>
  <c r="F87" i="14" s="1"/>
  <c r="C87" i="14"/>
  <c r="B87" i="14"/>
  <c r="J86" i="14"/>
  <c r="D86" i="14"/>
  <c r="C86" i="14"/>
  <c r="B86" i="14"/>
  <c r="J85" i="14"/>
  <c r="D85" i="14"/>
  <c r="E85" i="14" s="1"/>
  <c r="F85" i="14" s="1"/>
  <c r="G85" i="14" s="1"/>
  <c r="H85" i="14" s="1"/>
  <c r="I85" i="14" s="1"/>
  <c r="C85" i="14"/>
  <c r="B85" i="14"/>
  <c r="J84" i="14"/>
  <c r="D84" i="14"/>
  <c r="E84" i="14" s="1"/>
  <c r="F84" i="14" s="1"/>
  <c r="C84" i="14"/>
  <c r="B84" i="14"/>
  <c r="J83" i="14"/>
  <c r="D83" i="14"/>
  <c r="E83" i="14" s="1"/>
  <c r="F83" i="14" s="1"/>
  <c r="G83" i="14" s="1"/>
  <c r="H83" i="14" s="1"/>
  <c r="I83" i="14" s="1"/>
  <c r="C83" i="14"/>
  <c r="B83" i="14"/>
  <c r="J82" i="14"/>
  <c r="D82" i="14"/>
  <c r="E82" i="14" s="1"/>
  <c r="F82" i="14" s="1"/>
  <c r="G82" i="14" s="1"/>
  <c r="H82" i="14" s="1"/>
  <c r="I82" i="14" s="1"/>
  <c r="C82" i="14"/>
  <c r="B82" i="14"/>
  <c r="J81" i="14"/>
  <c r="D81" i="14"/>
  <c r="C81" i="14"/>
  <c r="B81" i="14"/>
  <c r="J80" i="14"/>
  <c r="D80" i="14"/>
  <c r="E80" i="14" s="1"/>
  <c r="F80" i="14" s="1"/>
  <c r="C80" i="14"/>
  <c r="B80" i="14"/>
  <c r="J79" i="14"/>
  <c r="D79" i="14"/>
  <c r="E79" i="14" s="1"/>
  <c r="F79" i="14" s="1"/>
  <c r="C79" i="14"/>
  <c r="B79" i="14"/>
  <c r="J78" i="14"/>
  <c r="D78" i="14"/>
  <c r="E78" i="14" s="1"/>
  <c r="F78" i="14" s="1"/>
  <c r="C78" i="14"/>
  <c r="B78" i="14"/>
  <c r="J77" i="14"/>
  <c r="D77" i="14"/>
  <c r="E77" i="14" s="1"/>
  <c r="F77" i="14" s="1"/>
  <c r="G77" i="14" s="1"/>
  <c r="H77" i="14" s="1"/>
  <c r="I77" i="14" s="1"/>
  <c r="C77" i="14"/>
  <c r="B77" i="14"/>
  <c r="J76" i="14"/>
  <c r="D76" i="14"/>
  <c r="E76" i="14" s="1"/>
  <c r="F76" i="14" s="1"/>
  <c r="C76" i="14"/>
  <c r="B76" i="14"/>
  <c r="J75" i="14"/>
  <c r="D75" i="14"/>
  <c r="E75" i="14" s="1"/>
  <c r="F75" i="14" s="1"/>
  <c r="G75" i="14" s="1"/>
  <c r="H75" i="14" s="1"/>
  <c r="I75" i="14" s="1"/>
  <c r="C75" i="14"/>
  <c r="B75" i="14"/>
  <c r="J74" i="14"/>
  <c r="D74" i="14"/>
  <c r="E74" i="14" s="1"/>
  <c r="F74" i="14" s="1"/>
  <c r="G74" i="14" s="1"/>
  <c r="H74" i="14" s="1"/>
  <c r="I74" i="14" s="1"/>
  <c r="C74" i="14"/>
  <c r="B74" i="14"/>
  <c r="J73" i="14"/>
  <c r="D73" i="14"/>
  <c r="C73" i="14"/>
  <c r="B73" i="14"/>
  <c r="J72" i="14"/>
  <c r="D72" i="14"/>
  <c r="C72" i="14"/>
  <c r="B72" i="14"/>
  <c r="J71" i="14"/>
  <c r="D71" i="14"/>
  <c r="E71" i="14" s="1"/>
  <c r="F71" i="14" s="1"/>
  <c r="C71" i="14"/>
  <c r="B71" i="14"/>
  <c r="J70" i="14"/>
  <c r="D70" i="14"/>
  <c r="E70" i="14" s="1"/>
  <c r="F70" i="14" s="1"/>
  <c r="C70" i="14"/>
  <c r="B70" i="14"/>
  <c r="J69" i="14"/>
  <c r="D69" i="14"/>
  <c r="E69" i="14" s="1"/>
  <c r="F69" i="14" s="1"/>
  <c r="G69" i="14" s="1"/>
  <c r="H69" i="14" s="1"/>
  <c r="I69" i="14" s="1"/>
  <c r="C69" i="14"/>
  <c r="B69" i="14"/>
  <c r="J68" i="14"/>
  <c r="D68" i="14"/>
  <c r="E68" i="14" s="1"/>
  <c r="F68" i="14" s="1"/>
  <c r="C68" i="14"/>
  <c r="B68" i="14"/>
  <c r="J67" i="14"/>
  <c r="D67" i="14"/>
  <c r="E67" i="14" s="1"/>
  <c r="F67" i="14" s="1"/>
  <c r="G67" i="14" s="1"/>
  <c r="H67" i="14" s="1"/>
  <c r="I67" i="14" s="1"/>
  <c r="C67" i="14"/>
  <c r="B67" i="14"/>
  <c r="J66" i="14"/>
  <c r="D66" i="14"/>
  <c r="C66" i="14"/>
  <c r="B66" i="14"/>
  <c r="J65" i="14"/>
  <c r="D65" i="14"/>
  <c r="C65" i="14"/>
  <c r="B65" i="14"/>
  <c r="J64" i="14"/>
  <c r="D64" i="14"/>
  <c r="C64" i="14"/>
  <c r="B64" i="14"/>
  <c r="J63" i="14"/>
  <c r="D63" i="14"/>
  <c r="E63" i="14" s="1"/>
  <c r="F63" i="14" s="1"/>
  <c r="G63" i="14" s="1"/>
  <c r="H63" i="14" s="1"/>
  <c r="I63" i="14" s="1"/>
  <c r="C63" i="14"/>
  <c r="B63" i="14"/>
  <c r="J62" i="14"/>
  <c r="D62" i="14"/>
  <c r="E62" i="14" s="1"/>
  <c r="F62" i="14" s="1"/>
  <c r="C62" i="14"/>
  <c r="B62" i="14"/>
  <c r="J61" i="14"/>
  <c r="D61" i="14"/>
  <c r="E61" i="14" s="1"/>
  <c r="F61" i="14" s="1"/>
  <c r="G61" i="14" s="1"/>
  <c r="H61" i="14" s="1"/>
  <c r="I61" i="14" s="1"/>
  <c r="C61" i="14"/>
  <c r="B61" i="14"/>
  <c r="J60" i="14"/>
  <c r="D60" i="14"/>
  <c r="E60" i="14" s="1"/>
  <c r="F60" i="14" s="1"/>
  <c r="C60" i="14"/>
  <c r="B60" i="14"/>
  <c r="J59" i="14"/>
  <c r="D59" i="14"/>
  <c r="E59" i="14" s="1"/>
  <c r="F59" i="14" s="1"/>
  <c r="G59" i="14" s="1"/>
  <c r="H59" i="14" s="1"/>
  <c r="I59" i="14" s="1"/>
  <c r="C59" i="14"/>
  <c r="B59" i="14"/>
  <c r="J58" i="14"/>
  <c r="D58" i="14"/>
  <c r="C58" i="14"/>
  <c r="B58" i="14"/>
  <c r="J57" i="14"/>
  <c r="D57" i="14"/>
  <c r="C57" i="14"/>
  <c r="B57" i="14"/>
  <c r="J56" i="14"/>
  <c r="D56" i="14"/>
  <c r="C56" i="14"/>
  <c r="B56" i="14"/>
  <c r="J55" i="14"/>
  <c r="D55" i="14"/>
  <c r="E55" i="14" s="1"/>
  <c r="F55" i="14" s="1"/>
  <c r="G55" i="14" s="1"/>
  <c r="H55" i="14" s="1"/>
  <c r="I55" i="14" s="1"/>
  <c r="C55" i="14"/>
  <c r="B55" i="14"/>
  <c r="J54" i="14"/>
  <c r="D54" i="14"/>
  <c r="E54" i="14" s="1"/>
  <c r="F54" i="14" s="1"/>
  <c r="C54" i="14"/>
  <c r="B54" i="14"/>
  <c r="J53" i="14"/>
  <c r="D53" i="14"/>
  <c r="E53" i="14" s="1"/>
  <c r="F53" i="14" s="1"/>
  <c r="G53" i="14" s="1"/>
  <c r="H53" i="14" s="1"/>
  <c r="I53" i="14" s="1"/>
  <c r="C53" i="14"/>
  <c r="B53" i="14"/>
  <c r="J52" i="14"/>
  <c r="D52" i="14"/>
  <c r="E52" i="14" s="1"/>
  <c r="F52" i="14" s="1"/>
  <c r="C52" i="14"/>
  <c r="B52" i="14"/>
  <c r="J51" i="14"/>
  <c r="D51" i="14"/>
  <c r="E51" i="14" s="1"/>
  <c r="F51" i="14" s="1"/>
  <c r="G51" i="14" s="1"/>
  <c r="H51" i="14" s="1"/>
  <c r="I51" i="14" s="1"/>
  <c r="C51" i="14"/>
  <c r="B51" i="14"/>
  <c r="J50" i="14"/>
  <c r="D50" i="14"/>
  <c r="C50" i="14"/>
  <c r="B50" i="14"/>
  <c r="J49" i="14"/>
  <c r="D49" i="14"/>
  <c r="C49" i="14"/>
  <c r="B49" i="14"/>
  <c r="J48" i="14"/>
  <c r="D48" i="14"/>
  <c r="C48" i="14"/>
  <c r="B48" i="14"/>
  <c r="J47" i="14"/>
  <c r="D47" i="14"/>
  <c r="E47" i="14" s="1"/>
  <c r="F47" i="14" s="1"/>
  <c r="G47" i="14" s="1"/>
  <c r="H47" i="14" s="1"/>
  <c r="I47" i="14" s="1"/>
  <c r="C47" i="14"/>
  <c r="B47" i="14"/>
  <c r="J46" i="14"/>
  <c r="D46" i="14"/>
  <c r="E46" i="14" s="1"/>
  <c r="F46" i="14" s="1"/>
  <c r="C46" i="14"/>
  <c r="B46" i="14"/>
  <c r="J45" i="14"/>
  <c r="D45" i="14"/>
  <c r="E45" i="14" s="1"/>
  <c r="F45" i="14" s="1"/>
  <c r="G45" i="14" s="1"/>
  <c r="H45" i="14" s="1"/>
  <c r="I45" i="14" s="1"/>
  <c r="C45" i="14"/>
  <c r="B45" i="14"/>
  <c r="J44" i="14"/>
  <c r="D44" i="14"/>
  <c r="E44" i="14" s="1"/>
  <c r="F44" i="14" s="1"/>
  <c r="C44" i="14"/>
  <c r="B44" i="14"/>
  <c r="J43" i="14"/>
  <c r="D43" i="14"/>
  <c r="E43" i="14" s="1"/>
  <c r="F43" i="14" s="1"/>
  <c r="G43" i="14" s="1"/>
  <c r="H43" i="14" s="1"/>
  <c r="I43" i="14" s="1"/>
  <c r="C43" i="14"/>
  <c r="B43" i="14"/>
  <c r="J42" i="14"/>
  <c r="D42" i="14"/>
  <c r="C42" i="14"/>
  <c r="B42" i="14"/>
  <c r="J41" i="14"/>
  <c r="D41" i="14"/>
  <c r="C41" i="14"/>
  <c r="B41" i="14"/>
  <c r="J40" i="14"/>
  <c r="D40" i="14"/>
  <c r="C40" i="14"/>
  <c r="B40" i="14"/>
  <c r="J39" i="14"/>
  <c r="D39" i="14"/>
  <c r="E39" i="14" s="1"/>
  <c r="F39" i="14" s="1"/>
  <c r="G39" i="14" s="1"/>
  <c r="H39" i="14" s="1"/>
  <c r="I39" i="14" s="1"/>
  <c r="C39" i="14"/>
  <c r="B39" i="14"/>
  <c r="J38" i="14"/>
  <c r="D38" i="14"/>
  <c r="E38" i="14" s="1"/>
  <c r="F38" i="14" s="1"/>
  <c r="C38" i="14"/>
  <c r="B38" i="14"/>
  <c r="J37" i="14"/>
  <c r="D37" i="14"/>
  <c r="E37" i="14" s="1"/>
  <c r="F37" i="14" s="1"/>
  <c r="G37" i="14" s="1"/>
  <c r="H37" i="14" s="1"/>
  <c r="I37" i="14" s="1"/>
  <c r="C37" i="14"/>
  <c r="B37" i="14"/>
  <c r="J36" i="14"/>
  <c r="D36" i="14"/>
  <c r="E36" i="14" s="1"/>
  <c r="F36" i="14" s="1"/>
  <c r="C36" i="14"/>
  <c r="B36" i="14"/>
  <c r="J35" i="14"/>
  <c r="D35" i="14"/>
  <c r="E35" i="14" s="1"/>
  <c r="F35" i="14" s="1"/>
  <c r="G35" i="14" s="1"/>
  <c r="H35" i="14" s="1"/>
  <c r="I35" i="14" s="1"/>
  <c r="C35" i="14"/>
  <c r="B35" i="14"/>
  <c r="J34" i="14"/>
  <c r="D34" i="14"/>
  <c r="C34" i="14"/>
  <c r="B34" i="14"/>
  <c r="J33" i="14"/>
  <c r="D33" i="14"/>
  <c r="C33" i="14"/>
  <c r="B33" i="14"/>
  <c r="J32" i="14"/>
  <c r="D32" i="14"/>
  <c r="C32" i="14"/>
  <c r="B32" i="14"/>
  <c r="J31" i="14"/>
  <c r="D31" i="14"/>
  <c r="E31" i="14" s="1"/>
  <c r="F31" i="14" s="1"/>
  <c r="G31" i="14" s="1"/>
  <c r="H31" i="14" s="1"/>
  <c r="I31" i="14" s="1"/>
  <c r="C31" i="14"/>
  <c r="B31" i="14"/>
  <c r="J30" i="14"/>
  <c r="D30" i="14"/>
  <c r="E30" i="14" s="1"/>
  <c r="F30" i="14" s="1"/>
  <c r="C30" i="14"/>
  <c r="B30" i="14"/>
  <c r="J29" i="14"/>
  <c r="D29" i="14"/>
  <c r="E29" i="14" s="1"/>
  <c r="F29" i="14" s="1"/>
  <c r="G29" i="14" s="1"/>
  <c r="H29" i="14" s="1"/>
  <c r="I29" i="14" s="1"/>
  <c r="C29" i="14"/>
  <c r="B29" i="14"/>
  <c r="J28" i="14"/>
  <c r="D28" i="14"/>
  <c r="E28" i="14" s="1"/>
  <c r="F28" i="14" s="1"/>
  <c r="C28" i="14"/>
  <c r="B28" i="14"/>
  <c r="J27" i="14"/>
  <c r="D27" i="14"/>
  <c r="E27" i="14" s="1"/>
  <c r="F27" i="14" s="1"/>
  <c r="G27" i="14" s="1"/>
  <c r="H27" i="14" s="1"/>
  <c r="I27" i="14" s="1"/>
  <c r="C27" i="14"/>
  <c r="B27" i="14"/>
  <c r="J26" i="14"/>
  <c r="D26" i="14"/>
  <c r="C26" i="14"/>
  <c r="B26" i="14"/>
  <c r="J25" i="14"/>
  <c r="D25" i="14"/>
  <c r="C25" i="14"/>
  <c r="B25" i="14"/>
  <c r="J24" i="14"/>
  <c r="D24" i="14"/>
  <c r="C24" i="14"/>
  <c r="B24" i="14"/>
  <c r="J23" i="14"/>
  <c r="D23" i="14"/>
  <c r="E23" i="14" s="1"/>
  <c r="F23" i="14" s="1"/>
  <c r="G23" i="14" s="1"/>
  <c r="H23" i="14" s="1"/>
  <c r="I23" i="14" s="1"/>
  <c r="C23" i="14"/>
  <c r="B23" i="14"/>
  <c r="J22" i="14"/>
  <c r="D22" i="14"/>
  <c r="E22" i="14" s="1"/>
  <c r="F22" i="14" s="1"/>
  <c r="C22" i="14"/>
  <c r="B22" i="14"/>
  <c r="J21" i="14"/>
  <c r="D21" i="14"/>
  <c r="E21" i="14" s="1"/>
  <c r="F21" i="14" s="1"/>
  <c r="G21" i="14" s="1"/>
  <c r="H21" i="14" s="1"/>
  <c r="I21" i="14" s="1"/>
  <c r="C21" i="14"/>
  <c r="B21" i="14"/>
  <c r="J20" i="14"/>
  <c r="D20" i="14"/>
  <c r="E20" i="14" s="1"/>
  <c r="F20" i="14" s="1"/>
  <c r="C20" i="14"/>
  <c r="B20" i="14"/>
  <c r="J19" i="14"/>
  <c r="I19" i="14"/>
  <c r="H19" i="14"/>
  <c r="G19" i="14"/>
  <c r="F19" i="14"/>
  <c r="E19" i="14"/>
  <c r="D19" i="14"/>
  <c r="A14" i="14"/>
  <c r="A13" i="14"/>
  <c r="B3" i="14"/>
  <c r="B2" i="14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56" i="12"/>
  <c r="C57" i="12"/>
  <c r="C58" i="12"/>
  <c r="C59" i="12"/>
  <c r="C60" i="12"/>
  <c r="C61" i="12"/>
  <c r="C62" i="12"/>
  <c r="C63" i="12"/>
  <c r="C64" i="12"/>
  <c r="C65" i="12"/>
  <c r="C66" i="12"/>
  <c r="C67" i="12"/>
  <c r="C68" i="12"/>
  <c r="C69" i="12"/>
  <c r="C70" i="12"/>
  <c r="C71" i="12"/>
  <c r="C72" i="12"/>
  <c r="C73" i="12"/>
  <c r="C74" i="12"/>
  <c r="C75" i="12"/>
  <c r="C20" i="12"/>
  <c r="C18" i="13"/>
  <c r="C19" i="13"/>
  <c r="D19" i="13" s="1"/>
  <c r="E19" i="13" s="1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6" i="13"/>
  <c r="C47" i="13"/>
  <c r="C48" i="13"/>
  <c r="C49" i="13"/>
  <c r="C50" i="13"/>
  <c r="C51" i="13"/>
  <c r="C52" i="13"/>
  <c r="C53" i="13"/>
  <c r="C54" i="13"/>
  <c r="C55" i="13"/>
  <c r="C56" i="13"/>
  <c r="C57" i="13"/>
  <c r="C58" i="13"/>
  <c r="C59" i="13"/>
  <c r="C60" i="13"/>
  <c r="C61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2" i="13"/>
  <c r="C83" i="13"/>
  <c r="C84" i="13"/>
  <c r="C85" i="13"/>
  <c r="C86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102" i="13"/>
  <c r="C103" i="13"/>
  <c r="C104" i="13"/>
  <c r="C105" i="13"/>
  <c r="C106" i="13"/>
  <c r="C107" i="13"/>
  <c r="C108" i="13"/>
  <c r="C109" i="13"/>
  <c r="C110" i="13"/>
  <c r="C111" i="13"/>
  <c r="C112" i="13"/>
  <c r="C113" i="13"/>
  <c r="C114" i="13"/>
  <c r="C115" i="13"/>
  <c r="C116" i="13"/>
  <c r="C117" i="13"/>
  <c r="C118" i="13"/>
  <c r="C119" i="13"/>
  <c r="C120" i="13"/>
  <c r="C121" i="13"/>
  <c r="C122" i="13"/>
  <c r="C123" i="13"/>
  <c r="C124" i="13"/>
  <c r="C125" i="13"/>
  <c r="C126" i="13"/>
  <c r="C127" i="13"/>
  <c r="C128" i="13"/>
  <c r="C129" i="13"/>
  <c r="C130" i="13"/>
  <c r="C131" i="13"/>
  <c r="C132" i="13"/>
  <c r="C17" i="13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86" i="10"/>
  <c r="C87" i="10"/>
  <c r="C88" i="10"/>
  <c r="C89" i="10"/>
  <c r="C90" i="10"/>
  <c r="C91" i="10"/>
  <c r="C92" i="10"/>
  <c r="C93" i="10"/>
  <c r="C94" i="10"/>
  <c r="C95" i="10"/>
  <c r="C96" i="10"/>
  <c r="C97" i="10"/>
  <c r="C98" i="10"/>
  <c r="C99" i="10"/>
  <c r="C100" i="10"/>
  <c r="C101" i="10"/>
  <c r="C102" i="10"/>
  <c r="C103" i="10"/>
  <c r="C104" i="10"/>
  <c r="C105" i="10"/>
  <c r="C106" i="10"/>
  <c r="C107" i="10"/>
  <c r="C108" i="10"/>
  <c r="C109" i="10"/>
  <c r="C110" i="10"/>
  <c r="C111" i="10"/>
  <c r="C112" i="10"/>
  <c r="C113" i="10"/>
  <c r="C114" i="10"/>
  <c r="C115" i="10"/>
  <c r="C116" i="10"/>
  <c r="C117" i="10"/>
  <c r="C118" i="10"/>
  <c r="C119" i="10"/>
  <c r="C120" i="10"/>
  <c r="C121" i="10"/>
  <c r="C122" i="10"/>
  <c r="C123" i="10"/>
  <c r="C124" i="10"/>
  <c r="C125" i="10"/>
  <c r="C126" i="10"/>
  <c r="C127" i="10"/>
  <c r="C128" i="10"/>
  <c r="C129" i="10"/>
  <c r="C130" i="10"/>
  <c r="C131" i="10"/>
  <c r="C132" i="10"/>
  <c r="C133" i="10"/>
  <c r="C134" i="10"/>
  <c r="C19" i="10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52" i="11"/>
  <c r="E53" i="11"/>
  <c r="E54" i="11"/>
  <c r="E55" i="11"/>
  <c r="E56" i="11"/>
  <c r="E57" i="11"/>
  <c r="E58" i="11"/>
  <c r="E59" i="11"/>
  <c r="E60" i="11"/>
  <c r="E61" i="11"/>
  <c r="E62" i="1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77" i="11"/>
  <c r="E78" i="11"/>
  <c r="E79" i="11"/>
  <c r="E80" i="11"/>
  <c r="E81" i="11"/>
  <c r="E82" i="11"/>
  <c r="E83" i="11"/>
  <c r="E84" i="11"/>
  <c r="E85" i="11"/>
  <c r="E86" i="11"/>
  <c r="E87" i="11"/>
  <c r="E88" i="11"/>
  <c r="E89" i="11"/>
  <c r="E90" i="11"/>
  <c r="E91" i="11"/>
  <c r="E92" i="11"/>
  <c r="E93" i="11"/>
  <c r="E94" i="11"/>
  <c r="E95" i="11"/>
  <c r="E96" i="11"/>
  <c r="E97" i="11"/>
  <c r="E98" i="11"/>
  <c r="E99" i="11"/>
  <c r="E100" i="11"/>
  <c r="E101" i="11"/>
  <c r="E102" i="11"/>
  <c r="E103" i="11"/>
  <c r="E104" i="11"/>
  <c r="E105" i="11"/>
  <c r="E106" i="11"/>
  <c r="E107" i="11"/>
  <c r="E108" i="11"/>
  <c r="E109" i="11"/>
  <c r="E110" i="11"/>
  <c r="E111" i="11"/>
  <c r="E112" i="11"/>
  <c r="E113" i="11"/>
  <c r="E114" i="11"/>
  <c r="E115" i="11"/>
  <c r="E116" i="11"/>
  <c r="E117" i="11"/>
  <c r="E118" i="11"/>
  <c r="E119" i="11"/>
  <c r="E120" i="11"/>
  <c r="E121" i="11"/>
  <c r="E122" i="11"/>
  <c r="E123" i="11"/>
  <c r="E124" i="11"/>
  <c r="E125" i="11"/>
  <c r="E126" i="11"/>
  <c r="E127" i="11"/>
  <c r="E128" i="11"/>
  <c r="E129" i="11"/>
  <c r="E130" i="11"/>
  <c r="E131" i="11"/>
  <c r="E132" i="11"/>
  <c r="E133" i="11"/>
  <c r="E134" i="11"/>
  <c r="E19" i="11"/>
  <c r="G122" i="14" l="1"/>
  <c r="H122" i="14" s="1"/>
  <c r="I122" i="14" s="1"/>
  <c r="G79" i="14"/>
  <c r="H79" i="14" s="1"/>
  <c r="I79" i="14" s="1"/>
  <c r="E107" i="14"/>
  <c r="F107" i="14" s="1"/>
  <c r="G107" i="14" s="1"/>
  <c r="H107" i="14" s="1"/>
  <c r="I107" i="14" s="1"/>
  <c r="E114" i="14"/>
  <c r="F114" i="14" s="1"/>
  <c r="G114" i="14" s="1"/>
  <c r="H114" i="14" s="1"/>
  <c r="I114" i="14" s="1"/>
  <c r="G119" i="14"/>
  <c r="H119" i="14" s="1"/>
  <c r="I119" i="14" s="1"/>
  <c r="G130" i="14"/>
  <c r="H130" i="14" s="1"/>
  <c r="I130" i="14" s="1"/>
  <c r="G95" i="14"/>
  <c r="H95" i="14" s="1"/>
  <c r="I95" i="14" s="1"/>
  <c r="E120" i="14"/>
  <c r="F120" i="14" s="1"/>
  <c r="G120" i="14" s="1"/>
  <c r="H120" i="14" s="1"/>
  <c r="I120" i="14" s="1"/>
  <c r="E25" i="14"/>
  <c r="F25" i="14" s="1"/>
  <c r="G25" i="14" s="1"/>
  <c r="H25" i="14" s="1"/>
  <c r="I25" i="14" s="1"/>
  <c r="E33" i="14"/>
  <c r="F33" i="14" s="1"/>
  <c r="G33" i="14" s="1"/>
  <c r="H33" i="14" s="1"/>
  <c r="I33" i="14" s="1"/>
  <c r="E41" i="14"/>
  <c r="F41" i="14" s="1"/>
  <c r="G41" i="14" s="1"/>
  <c r="H41" i="14" s="1"/>
  <c r="I41" i="14" s="1"/>
  <c r="E49" i="14"/>
  <c r="F49" i="14" s="1"/>
  <c r="G49" i="14" s="1"/>
  <c r="H49" i="14" s="1"/>
  <c r="I49" i="14" s="1"/>
  <c r="E57" i="14"/>
  <c r="F57" i="14" s="1"/>
  <c r="G57" i="14" s="1"/>
  <c r="H57" i="14" s="1"/>
  <c r="I57" i="14" s="1"/>
  <c r="E65" i="14"/>
  <c r="F65" i="14" s="1"/>
  <c r="G65" i="14" s="1"/>
  <c r="H65" i="14" s="1"/>
  <c r="I65" i="14" s="1"/>
  <c r="E73" i="14"/>
  <c r="F73" i="14" s="1"/>
  <c r="G73" i="14" s="1"/>
  <c r="H73" i="14" s="1"/>
  <c r="I73" i="14" s="1"/>
  <c r="E96" i="14"/>
  <c r="F96" i="14" s="1"/>
  <c r="G96" i="14" s="1"/>
  <c r="H96" i="14" s="1"/>
  <c r="I96" i="14" s="1"/>
  <c r="G103" i="14"/>
  <c r="H103" i="14" s="1"/>
  <c r="I103" i="14" s="1"/>
  <c r="E110" i="14"/>
  <c r="F110" i="14" s="1"/>
  <c r="G110" i="14" s="1"/>
  <c r="H110" i="14" s="1"/>
  <c r="I110" i="14" s="1"/>
  <c r="E128" i="14"/>
  <c r="F128" i="14" s="1"/>
  <c r="G128" i="14" s="1"/>
  <c r="H128" i="14" s="1"/>
  <c r="I128" i="14" s="1"/>
  <c r="G22" i="14"/>
  <c r="H22" i="14" s="1"/>
  <c r="I22" i="14" s="1"/>
  <c r="G38" i="14"/>
  <c r="H38" i="14" s="1"/>
  <c r="I38" i="14" s="1"/>
  <c r="G62" i="14"/>
  <c r="H62" i="14" s="1"/>
  <c r="I62" i="14" s="1"/>
  <c r="G70" i="14"/>
  <c r="H70" i="14" s="1"/>
  <c r="I70" i="14" s="1"/>
  <c r="E86" i="14"/>
  <c r="F86" i="14" s="1"/>
  <c r="G86" i="14" s="1"/>
  <c r="H86" i="14" s="1"/>
  <c r="I86" i="14" s="1"/>
  <c r="G30" i="14"/>
  <c r="H30" i="14" s="1"/>
  <c r="I30" i="14" s="1"/>
  <c r="G46" i="14"/>
  <c r="H46" i="14" s="1"/>
  <c r="I46" i="14" s="1"/>
  <c r="G54" i="14"/>
  <c r="H54" i="14" s="1"/>
  <c r="I54" i="14" s="1"/>
  <c r="E81" i="14"/>
  <c r="F81" i="14" s="1"/>
  <c r="G81" i="14" s="1"/>
  <c r="H81" i="14" s="1"/>
  <c r="I81" i="14" s="1"/>
  <c r="E112" i="14"/>
  <c r="F112" i="14" s="1"/>
  <c r="G112" i="14" s="1"/>
  <c r="H112" i="14" s="1"/>
  <c r="I112" i="14" s="1"/>
  <c r="G78" i="14"/>
  <c r="H78" i="14" s="1"/>
  <c r="I78" i="14" s="1"/>
  <c r="E88" i="14"/>
  <c r="F88" i="14" s="1"/>
  <c r="G88" i="14" s="1"/>
  <c r="H88" i="14" s="1"/>
  <c r="I88" i="14" s="1"/>
  <c r="E102" i="14"/>
  <c r="F102" i="14" s="1"/>
  <c r="G102" i="14" s="1"/>
  <c r="H102" i="14" s="1"/>
  <c r="I102" i="14" s="1"/>
  <c r="E24" i="14"/>
  <c r="F24" i="14" s="1"/>
  <c r="G24" i="14" s="1"/>
  <c r="H24" i="14" s="1"/>
  <c r="I24" i="14" s="1"/>
  <c r="E32" i="14"/>
  <c r="F32" i="14" s="1"/>
  <c r="G32" i="14" s="1"/>
  <c r="H32" i="14" s="1"/>
  <c r="I32" i="14" s="1"/>
  <c r="E40" i="14"/>
  <c r="F40" i="14" s="1"/>
  <c r="G40" i="14" s="1"/>
  <c r="H40" i="14" s="1"/>
  <c r="I40" i="14" s="1"/>
  <c r="E48" i="14"/>
  <c r="F48" i="14" s="1"/>
  <c r="G48" i="14" s="1"/>
  <c r="H48" i="14" s="1"/>
  <c r="I48" i="14" s="1"/>
  <c r="E56" i="14"/>
  <c r="F56" i="14" s="1"/>
  <c r="G56" i="14" s="1"/>
  <c r="H56" i="14" s="1"/>
  <c r="I56" i="14" s="1"/>
  <c r="E64" i="14"/>
  <c r="F64" i="14" s="1"/>
  <c r="G64" i="14" s="1"/>
  <c r="H64" i="14" s="1"/>
  <c r="I64" i="14" s="1"/>
  <c r="E72" i="14"/>
  <c r="F72" i="14" s="1"/>
  <c r="G72" i="14" s="1"/>
  <c r="H72" i="14" s="1"/>
  <c r="I72" i="14" s="1"/>
  <c r="G135" i="14"/>
  <c r="H135" i="14" s="1"/>
  <c r="I135" i="14" s="1"/>
  <c r="G71" i="14"/>
  <c r="H71" i="14" s="1"/>
  <c r="I71" i="14" s="1"/>
  <c r="G80" i="14"/>
  <c r="H80" i="14" s="1"/>
  <c r="I80" i="14" s="1"/>
  <c r="E104" i="14"/>
  <c r="F104" i="14" s="1"/>
  <c r="G104" i="14" s="1"/>
  <c r="H104" i="14" s="1"/>
  <c r="I104" i="14" s="1"/>
  <c r="G111" i="14"/>
  <c r="H111" i="14" s="1"/>
  <c r="I111" i="14" s="1"/>
  <c r="E118" i="14"/>
  <c r="F118" i="14" s="1"/>
  <c r="G118" i="14" s="1"/>
  <c r="H118" i="14" s="1"/>
  <c r="I118" i="14" s="1"/>
  <c r="G87" i="14"/>
  <c r="H87" i="14" s="1"/>
  <c r="I87" i="14" s="1"/>
  <c r="E94" i="14"/>
  <c r="F94" i="14" s="1"/>
  <c r="G94" i="14" s="1"/>
  <c r="H94" i="14" s="1"/>
  <c r="I94" i="14" s="1"/>
  <c r="G20" i="14"/>
  <c r="H20" i="14" s="1"/>
  <c r="I20" i="14" s="1"/>
  <c r="G28" i="14"/>
  <c r="H28" i="14" s="1"/>
  <c r="I28" i="14" s="1"/>
  <c r="G36" i="14"/>
  <c r="H36" i="14" s="1"/>
  <c r="I36" i="14" s="1"/>
  <c r="G44" i="14"/>
  <c r="H44" i="14" s="1"/>
  <c r="I44" i="14" s="1"/>
  <c r="G52" i="14"/>
  <c r="H52" i="14" s="1"/>
  <c r="I52" i="14" s="1"/>
  <c r="G60" i="14"/>
  <c r="H60" i="14" s="1"/>
  <c r="I60" i="14" s="1"/>
  <c r="G68" i="14"/>
  <c r="H68" i="14" s="1"/>
  <c r="I68" i="14" s="1"/>
  <c r="G76" i="14"/>
  <c r="H76" i="14" s="1"/>
  <c r="I76" i="14" s="1"/>
  <c r="G84" i="14"/>
  <c r="H84" i="14" s="1"/>
  <c r="I84" i="14" s="1"/>
  <c r="G92" i="14"/>
  <c r="H92" i="14" s="1"/>
  <c r="I92" i="14" s="1"/>
  <c r="G100" i="14"/>
  <c r="H100" i="14" s="1"/>
  <c r="I100" i="14" s="1"/>
  <c r="G108" i="14"/>
  <c r="H108" i="14" s="1"/>
  <c r="I108" i="14" s="1"/>
  <c r="G116" i="14"/>
  <c r="H116" i="14" s="1"/>
  <c r="I116" i="14" s="1"/>
  <c r="G124" i="14"/>
  <c r="H124" i="14" s="1"/>
  <c r="I124" i="14" s="1"/>
  <c r="E126" i="14"/>
  <c r="F126" i="14" s="1"/>
  <c r="G126" i="14" s="1"/>
  <c r="H126" i="14" s="1"/>
  <c r="I126" i="14" s="1"/>
  <c r="G132" i="14"/>
  <c r="H132" i="14" s="1"/>
  <c r="I132" i="14" s="1"/>
  <c r="E134" i="14"/>
  <c r="F134" i="14" s="1"/>
  <c r="G134" i="14" s="1"/>
  <c r="H134" i="14" s="1"/>
  <c r="I134" i="14" s="1"/>
  <c r="E89" i="14"/>
  <c r="F89" i="14" s="1"/>
  <c r="G89" i="14" s="1"/>
  <c r="H89" i="14" s="1"/>
  <c r="I89" i="14" s="1"/>
  <c r="E97" i="14"/>
  <c r="F97" i="14" s="1"/>
  <c r="G97" i="14" s="1"/>
  <c r="H97" i="14" s="1"/>
  <c r="I97" i="14" s="1"/>
  <c r="E105" i="14"/>
  <c r="F105" i="14" s="1"/>
  <c r="G105" i="14" s="1"/>
  <c r="H105" i="14" s="1"/>
  <c r="I105" i="14" s="1"/>
  <c r="E113" i="14"/>
  <c r="F113" i="14" s="1"/>
  <c r="G113" i="14" s="1"/>
  <c r="H113" i="14" s="1"/>
  <c r="I113" i="14" s="1"/>
  <c r="E121" i="14"/>
  <c r="F121" i="14" s="1"/>
  <c r="G121" i="14" s="1"/>
  <c r="H121" i="14" s="1"/>
  <c r="I121" i="14" s="1"/>
  <c r="E129" i="14"/>
  <c r="F129" i="14" s="1"/>
  <c r="G129" i="14" s="1"/>
  <c r="H129" i="14" s="1"/>
  <c r="I129" i="14" s="1"/>
  <c r="E26" i="14"/>
  <c r="F26" i="14" s="1"/>
  <c r="G26" i="14" s="1"/>
  <c r="H26" i="14" s="1"/>
  <c r="I26" i="14" s="1"/>
  <c r="E34" i="14"/>
  <c r="F34" i="14" s="1"/>
  <c r="G34" i="14" s="1"/>
  <c r="H34" i="14" s="1"/>
  <c r="I34" i="14" s="1"/>
  <c r="E42" i="14"/>
  <c r="F42" i="14" s="1"/>
  <c r="G42" i="14" s="1"/>
  <c r="H42" i="14" s="1"/>
  <c r="I42" i="14" s="1"/>
  <c r="E50" i="14"/>
  <c r="F50" i="14" s="1"/>
  <c r="G50" i="14" s="1"/>
  <c r="H50" i="14" s="1"/>
  <c r="I50" i="14" s="1"/>
  <c r="E58" i="14"/>
  <c r="F58" i="14" s="1"/>
  <c r="G58" i="14" s="1"/>
  <c r="H58" i="14" s="1"/>
  <c r="I58" i="14" s="1"/>
  <c r="E66" i="14"/>
  <c r="F66" i="14" s="1"/>
  <c r="G66" i="14" s="1"/>
  <c r="H66" i="14" s="1"/>
  <c r="I66" i="14" s="1"/>
  <c r="B9" i="11"/>
  <c r="B7" i="12"/>
  <c r="B7" i="13"/>
  <c r="D20" i="10" l="1"/>
  <c r="E20" i="10" s="1"/>
  <c r="D18" i="13"/>
  <c r="E18" i="13" s="1"/>
  <c r="D20" i="13"/>
  <c r="E20" i="13" s="1"/>
  <c r="D21" i="13"/>
  <c r="E21" i="13" s="1"/>
  <c r="D22" i="13"/>
  <c r="E22" i="13" s="1"/>
  <c r="D23" i="13"/>
  <c r="E23" i="13" s="1"/>
  <c r="D24" i="13"/>
  <c r="E24" i="13" s="1"/>
  <c r="D25" i="13"/>
  <c r="E25" i="13" s="1"/>
  <c r="D26" i="13"/>
  <c r="E26" i="13" s="1"/>
  <c r="D27" i="13"/>
  <c r="E27" i="13" s="1"/>
  <c r="D28" i="13"/>
  <c r="E28" i="13" s="1"/>
  <c r="D29" i="13"/>
  <c r="E29" i="13" s="1"/>
  <c r="D30" i="13"/>
  <c r="E30" i="13" s="1"/>
  <c r="D31" i="13"/>
  <c r="E31" i="13" s="1"/>
  <c r="D32" i="13"/>
  <c r="E32" i="13" s="1"/>
  <c r="D33" i="13"/>
  <c r="E33" i="13" s="1"/>
  <c r="D34" i="13"/>
  <c r="E34" i="13" s="1"/>
  <c r="D35" i="13"/>
  <c r="E35" i="13" s="1"/>
  <c r="D36" i="13"/>
  <c r="E36" i="13" s="1"/>
  <c r="D37" i="13"/>
  <c r="E37" i="13" s="1"/>
  <c r="D38" i="13"/>
  <c r="E38" i="13" s="1"/>
  <c r="D39" i="13"/>
  <c r="E39" i="13" s="1"/>
  <c r="D40" i="13"/>
  <c r="E40" i="13" s="1"/>
  <c r="D41" i="13"/>
  <c r="E41" i="13" s="1"/>
  <c r="D42" i="13"/>
  <c r="E42" i="13" s="1"/>
  <c r="D43" i="13"/>
  <c r="E43" i="13" s="1"/>
  <c r="D44" i="13"/>
  <c r="E44" i="13" s="1"/>
  <c r="D45" i="13"/>
  <c r="E45" i="13" s="1"/>
  <c r="D46" i="13"/>
  <c r="E46" i="13" s="1"/>
  <c r="D47" i="13"/>
  <c r="E47" i="13" s="1"/>
  <c r="D48" i="13"/>
  <c r="E48" i="13" s="1"/>
  <c r="D49" i="13"/>
  <c r="E49" i="13" s="1"/>
  <c r="D50" i="13"/>
  <c r="E50" i="13" s="1"/>
  <c r="D51" i="13"/>
  <c r="E51" i="13" s="1"/>
  <c r="D52" i="13"/>
  <c r="E52" i="13" s="1"/>
  <c r="D53" i="13"/>
  <c r="E53" i="13" s="1"/>
  <c r="D54" i="13"/>
  <c r="E54" i="13" s="1"/>
  <c r="D55" i="13"/>
  <c r="E55" i="13" s="1"/>
  <c r="D56" i="13"/>
  <c r="E56" i="13" s="1"/>
  <c r="D57" i="13"/>
  <c r="E57" i="13" s="1"/>
  <c r="D58" i="13"/>
  <c r="E58" i="13" s="1"/>
  <c r="D59" i="13"/>
  <c r="E59" i="13" s="1"/>
  <c r="D60" i="13"/>
  <c r="E60" i="13" s="1"/>
  <c r="D61" i="13"/>
  <c r="E61" i="13" s="1"/>
  <c r="D62" i="13"/>
  <c r="E62" i="13" s="1"/>
  <c r="D63" i="13"/>
  <c r="E63" i="13" s="1"/>
  <c r="D64" i="13"/>
  <c r="E64" i="13" s="1"/>
  <c r="D65" i="13"/>
  <c r="E65" i="13" s="1"/>
  <c r="D66" i="13"/>
  <c r="E66" i="13" s="1"/>
  <c r="D67" i="13"/>
  <c r="E67" i="13" s="1"/>
  <c r="D68" i="13"/>
  <c r="E68" i="13" s="1"/>
  <c r="D69" i="13"/>
  <c r="E69" i="13" s="1"/>
  <c r="D70" i="13"/>
  <c r="E70" i="13" s="1"/>
  <c r="D71" i="13"/>
  <c r="E71" i="13" s="1"/>
  <c r="D72" i="13"/>
  <c r="E72" i="13" s="1"/>
  <c r="D73" i="13"/>
  <c r="E73" i="13" s="1"/>
  <c r="D74" i="13"/>
  <c r="E74" i="13" s="1"/>
  <c r="D75" i="13"/>
  <c r="E75" i="13" s="1"/>
  <c r="D76" i="13"/>
  <c r="E76" i="13" s="1"/>
  <c r="D77" i="13"/>
  <c r="E77" i="13" s="1"/>
  <c r="D78" i="13"/>
  <c r="E78" i="13" s="1"/>
  <c r="D79" i="13"/>
  <c r="E79" i="13" s="1"/>
  <c r="D80" i="13"/>
  <c r="E80" i="13" s="1"/>
  <c r="D81" i="13"/>
  <c r="E81" i="13" s="1"/>
  <c r="D82" i="13"/>
  <c r="E82" i="13" s="1"/>
  <c r="D83" i="13"/>
  <c r="E83" i="13" s="1"/>
  <c r="D84" i="13"/>
  <c r="E84" i="13" s="1"/>
  <c r="D85" i="13"/>
  <c r="E85" i="13" s="1"/>
  <c r="D86" i="13"/>
  <c r="E86" i="13" s="1"/>
  <c r="D87" i="13"/>
  <c r="E87" i="13" s="1"/>
  <c r="D88" i="13"/>
  <c r="E88" i="13" s="1"/>
  <c r="D89" i="13"/>
  <c r="E89" i="13" s="1"/>
  <c r="D90" i="13"/>
  <c r="E90" i="13" s="1"/>
  <c r="D91" i="13"/>
  <c r="E91" i="13" s="1"/>
  <c r="D92" i="13"/>
  <c r="E92" i="13" s="1"/>
  <c r="D93" i="13"/>
  <c r="E93" i="13" s="1"/>
  <c r="D94" i="13"/>
  <c r="E94" i="13" s="1"/>
  <c r="D95" i="13"/>
  <c r="E95" i="13" s="1"/>
  <c r="D96" i="13"/>
  <c r="E96" i="13" s="1"/>
  <c r="D97" i="13"/>
  <c r="E97" i="13" s="1"/>
  <c r="D98" i="13"/>
  <c r="E98" i="13" s="1"/>
  <c r="D99" i="13"/>
  <c r="E99" i="13" s="1"/>
  <c r="D100" i="13"/>
  <c r="E100" i="13" s="1"/>
  <c r="D101" i="13"/>
  <c r="E101" i="13" s="1"/>
  <c r="D102" i="13"/>
  <c r="E102" i="13" s="1"/>
  <c r="D103" i="13"/>
  <c r="E103" i="13" s="1"/>
  <c r="D104" i="13"/>
  <c r="E104" i="13" s="1"/>
  <c r="D105" i="13"/>
  <c r="E105" i="13" s="1"/>
  <c r="D106" i="13"/>
  <c r="E106" i="13" s="1"/>
  <c r="D107" i="13"/>
  <c r="E107" i="13" s="1"/>
  <c r="D108" i="13"/>
  <c r="E108" i="13" s="1"/>
  <c r="D109" i="13"/>
  <c r="E109" i="13" s="1"/>
  <c r="D110" i="13"/>
  <c r="E110" i="13" s="1"/>
  <c r="D111" i="13"/>
  <c r="E111" i="13" s="1"/>
  <c r="D112" i="13"/>
  <c r="E112" i="13" s="1"/>
  <c r="D113" i="13"/>
  <c r="E113" i="13" s="1"/>
  <c r="D114" i="13"/>
  <c r="E114" i="13" s="1"/>
  <c r="D115" i="13"/>
  <c r="E115" i="13" s="1"/>
  <c r="D116" i="13"/>
  <c r="E116" i="13" s="1"/>
  <c r="D117" i="13"/>
  <c r="E117" i="13" s="1"/>
  <c r="D118" i="13"/>
  <c r="E118" i="13" s="1"/>
  <c r="D119" i="13"/>
  <c r="E119" i="13" s="1"/>
  <c r="D120" i="13"/>
  <c r="E120" i="13" s="1"/>
  <c r="D121" i="13"/>
  <c r="E121" i="13" s="1"/>
  <c r="D122" i="13"/>
  <c r="E122" i="13" s="1"/>
  <c r="D123" i="13"/>
  <c r="E123" i="13" s="1"/>
  <c r="D124" i="13"/>
  <c r="E124" i="13" s="1"/>
  <c r="D125" i="13"/>
  <c r="E125" i="13" s="1"/>
  <c r="D126" i="13"/>
  <c r="E126" i="13" s="1"/>
  <c r="D127" i="13"/>
  <c r="E127" i="13" s="1"/>
  <c r="D128" i="13"/>
  <c r="E128" i="13" s="1"/>
  <c r="D129" i="13"/>
  <c r="E129" i="13" s="1"/>
  <c r="D130" i="13"/>
  <c r="E130" i="13" s="1"/>
  <c r="D131" i="13"/>
  <c r="E131" i="13" s="1"/>
  <c r="D132" i="13"/>
  <c r="E132" i="13" s="1"/>
  <c r="D17" i="13"/>
  <c r="E17" i="13" s="1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129" i="13"/>
  <c r="I130" i="13"/>
  <c r="I131" i="13"/>
  <c r="I132" i="13"/>
  <c r="I17" i="13"/>
  <c r="I16" i="13"/>
  <c r="H16" i="13"/>
  <c r="G16" i="13"/>
  <c r="F16" i="13"/>
  <c r="E16" i="13"/>
  <c r="D16" i="13"/>
  <c r="C16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81" i="13"/>
  <c r="A82" i="13"/>
  <c r="A83" i="13"/>
  <c r="A84" i="13"/>
  <c r="A85" i="13"/>
  <c r="A86" i="13"/>
  <c r="A87" i="13"/>
  <c r="A88" i="13"/>
  <c r="A89" i="13"/>
  <c r="A90" i="13"/>
  <c r="A91" i="13"/>
  <c r="A92" i="13"/>
  <c r="A93" i="13"/>
  <c r="A94" i="13"/>
  <c r="A95" i="13"/>
  <c r="A96" i="13"/>
  <c r="A97" i="13"/>
  <c r="A98" i="13"/>
  <c r="A99" i="13"/>
  <c r="A100" i="13"/>
  <c r="A101" i="13"/>
  <c r="A102" i="13"/>
  <c r="A103" i="13"/>
  <c r="A104" i="13"/>
  <c r="A105" i="13"/>
  <c r="A106" i="13"/>
  <c r="A107" i="13"/>
  <c r="A108" i="13"/>
  <c r="A109" i="13"/>
  <c r="A110" i="13"/>
  <c r="A111" i="13"/>
  <c r="A112" i="13"/>
  <c r="A113" i="13"/>
  <c r="A114" i="13"/>
  <c r="A115" i="13"/>
  <c r="A116" i="13"/>
  <c r="A117" i="13"/>
  <c r="A118" i="13"/>
  <c r="A119" i="13"/>
  <c r="A120" i="13"/>
  <c r="A121" i="13"/>
  <c r="A122" i="13"/>
  <c r="A123" i="13"/>
  <c r="A124" i="13"/>
  <c r="A125" i="13"/>
  <c r="A126" i="13"/>
  <c r="A127" i="13"/>
  <c r="A128" i="13"/>
  <c r="A129" i="13"/>
  <c r="A130" i="13"/>
  <c r="A131" i="13"/>
  <c r="A132" i="13"/>
  <c r="A17" i="13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19" i="12"/>
  <c r="I20" i="12"/>
  <c r="H19" i="12"/>
  <c r="G19" i="12"/>
  <c r="F19" i="12"/>
  <c r="E19" i="12"/>
  <c r="D19" i="12"/>
  <c r="C19" i="12"/>
  <c r="D29" i="12"/>
  <c r="E29" i="12" s="1"/>
  <c r="D37" i="12"/>
  <c r="E37" i="12" s="1"/>
  <c r="D38" i="12"/>
  <c r="E38" i="12" s="1"/>
  <c r="D45" i="12"/>
  <c r="E45" i="12" s="1"/>
  <c r="D54" i="12"/>
  <c r="E54" i="12" s="1"/>
  <c r="D61" i="12"/>
  <c r="E61" i="12" s="1"/>
  <c r="D69" i="12"/>
  <c r="E69" i="12" s="1"/>
  <c r="D70" i="12"/>
  <c r="E70" i="12" s="1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D68" i="12" l="1"/>
  <c r="E68" i="12" s="1"/>
  <c r="F68" i="12" s="1"/>
  <c r="G68" i="12" s="1"/>
  <c r="H68" i="12" s="1"/>
  <c r="D60" i="12"/>
  <c r="E60" i="12" s="1"/>
  <c r="D52" i="12"/>
  <c r="E52" i="12" s="1"/>
  <c r="D44" i="12"/>
  <c r="E44" i="12" s="1"/>
  <c r="D36" i="12"/>
  <c r="E36" i="12" s="1"/>
  <c r="F36" i="12" s="1"/>
  <c r="G36" i="12" s="1"/>
  <c r="H36" i="12" s="1"/>
  <c r="D28" i="12"/>
  <c r="E28" i="12" s="1"/>
  <c r="D75" i="12"/>
  <c r="E75" i="12" s="1"/>
  <c r="D67" i="12"/>
  <c r="E67" i="12" s="1"/>
  <c r="D59" i="12"/>
  <c r="E59" i="12" s="1"/>
  <c r="F59" i="12" s="1"/>
  <c r="G59" i="12" s="1"/>
  <c r="H59" i="12" s="1"/>
  <c r="D51" i="12"/>
  <c r="E51" i="12" s="1"/>
  <c r="D43" i="12"/>
  <c r="E43" i="12" s="1"/>
  <c r="D35" i="12"/>
  <c r="E35" i="12"/>
  <c r="D27" i="12"/>
  <c r="E27" i="12" s="1"/>
  <c r="F27" i="12" s="1"/>
  <c r="G27" i="12" s="1"/>
  <c r="H27" i="12" s="1"/>
  <c r="D66" i="12"/>
  <c r="E66" i="12" s="1"/>
  <c r="D58" i="12"/>
  <c r="E58" i="12" s="1"/>
  <c r="F58" i="12" s="1"/>
  <c r="G58" i="12" s="1"/>
  <c r="H58" i="12" s="1"/>
  <c r="D50" i="12"/>
  <c r="E50" i="12" s="1"/>
  <c r="D34" i="12"/>
  <c r="E34" i="12" s="1"/>
  <c r="D26" i="12"/>
  <c r="E26" i="12" s="1"/>
  <c r="D71" i="12"/>
  <c r="E71" i="12"/>
  <c r="D63" i="12"/>
  <c r="E63" i="12" s="1"/>
  <c r="D55" i="12"/>
  <c r="E55" i="12" s="1"/>
  <c r="D47" i="12"/>
  <c r="E47" i="12" s="1"/>
  <c r="D39" i="12"/>
  <c r="E39" i="12" s="1"/>
  <c r="D31" i="12"/>
  <c r="E31" i="12" s="1"/>
  <c r="D23" i="12"/>
  <c r="E23" i="12" s="1"/>
  <c r="D62" i="12"/>
  <c r="E62" i="12" s="1"/>
  <c r="D46" i="12"/>
  <c r="E46" i="12" s="1"/>
  <c r="D30" i="12"/>
  <c r="E30" i="12" s="1"/>
  <c r="D53" i="12"/>
  <c r="E53" i="12" s="1"/>
  <c r="D20" i="12"/>
  <c r="D22" i="12"/>
  <c r="D21" i="12"/>
  <c r="D21" i="10"/>
  <c r="E21" i="10" s="1"/>
  <c r="D74" i="12"/>
  <c r="E74" i="12" s="1"/>
  <c r="D42" i="12"/>
  <c r="D73" i="12"/>
  <c r="E73" i="12" s="1"/>
  <c r="D65" i="12"/>
  <c r="E65" i="12" s="1"/>
  <c r="D57" i="12"/>
  <c r="E57" i="12" s="1"/>
  <c r="D25" i="12"/>
  <c r="E25" i="12" s="1"/>
  <c r="D72" i="12"/>
  <c r="E72" i="12" s="1"/>
  <c r="F70" i="12"/>
  <c r="G70" i="12" s="1"/>
  <c r="H70" i="12" s="1"/>
  <c r="F69" i="12"/>
  <c r="G69" i="12" s="1"/>
  <c r="H69" i="12" s="1"/>
  <c r="D64" i="12"/>
  <c r="E64" i="12" s="1"/>
  <c r="F61" i="12"/>
  <c r="G61" i="12" s="1"/>
  <c r="H61" i="12" s="1"/>
  <c r="D56" i="12"/>
  <c r="E56" i="12" s="1"/>
  <c r="F54" i="12"/>
  <c r="G54" i="12" s="1"/>
  <c r="H54" i="12" s="1"/>
  <c r="D48" i="12"/>
  <c r="E48" i="12" s="1"/>
  <c r="F45" i="12"/>
  <c r="G45" i="12" s="1"/>
  <c r="H45" i="12" s="1"/>
  <c r="D40" i="12"/>
  <c r="E40" i="12" s="1"/>
  <c r="F38" i="12"/>
  <c r="G38" i="12" s="1"/>
  <c r="H38" i="12" s="1"/>
  <c r="F37" i="12"/>
  <c r="G37" i="12" s="1"/>
  <c r="H37" i="12" s="1"/>
  <c r="D32" i="12"/>
  <c r="E32" i="12" s="1"/>
  <c r="F29" i="12"/>
  <c r="G29" i="12" s="1"/>
  <c r="H29" i="12" s="1"/>
  <c r="D24" i="12"/>
  <c r="E24" i="12" s="1"/>
  <c r="D49" i="12"/>
  <c r="E49" i="12" s="1"/>
  <c r="D41" i="12"/>
  <c r="E41" i="12" s="1"/>
  <c r="D33" i="12"/>
  <c r="E33" i="12" s="1"/>
  <c r="E42" i="12" l="1"/>
  <c r="F42" i="12" s="1"/>
  <c r="F50" i="12"/>
  <c r="G50" i="12" s="1"/>
  <c r="H50" i="12" s="1"/>
  <c r="F35" i="12"/>
  <c r="G35" i="12" s="1"/>
  <c r="H35" i="12" s="1"/>
  <c r="F67" i="12"/>
  <c r="G67" i="12" s="1"/>
  <c r="H67" i="12" s="1"/>
  <c r="F44" i="12"/>
  <c r="G44" i="12" s="1"/>
  <c r="H44" i="12" s="1"/>
  <c r="F23" i="12"/>
  <c r="G23" i="12" s="1"/>
  <c r="H23" i="12" s="1"/>
  <c r="F63" i="12"/>
  <c r="G63" i="12" s="1"/>
  <c r="H63" i="12" s="1"/>
  <c r="F31" i="12"/>
  <c r="G31" i="12" s="1"/>
  <c r="H31" i="12" s="1"/>
  <c r="F30" i="12"/>
  <c r="G30" i="12" s="1"/>
  <c r="H30" i="12" s="1"/>
  <c r="F26" i="12"/>
  <c r="G26" i="12" s="1"/>
  <c r="H26" i="12" s="1"/>
  <c r="F66" i="12"/>
  <c r="G66" i="12" s="1"/>
  <c r="H66" i="12" s="1"/>
  <c r="F28" i="12"/>
  <c r="G28" i="12" s="1"/>
  <c r="H28" i="12" s="1"/>
  <c r="F60" i="12"/>
  <c r="G60" i="12" s="1"/>
  <c r="H60" i="12" s="1"/>
  <c r="E20" i="12"/>
  <c r="F20" i="12" s="1"/>
  <c r="F46" i="12"/>
  <c r="G46" i="12" s="1"/>
  <c r="H46" i="12" s="1"/>
  <c r="F47" i="12"/>
  <c r="G47" i="12" s="1"/>
  <c r="H47" i="12" s="1"/>
  <c r="F55" i="12"/>
  <c r="G55" i="12" s="1"/>
  <c r="H55" i="12" s="1"/>
  <c r="E22" i="12"/>
  <c r="F22" i="12" s="1"/>
  <c r="F62" i="12"/>
  <c r="G62" i="12" s="1"/>
  <c r="H62" i="12" s="1"/>
  <c r="F43" i="12"/>
  <c r="G43" i="12" s="1"/>
  <c r="H43" i="12" s="1"/>
  <c r="F75" i="12"/>
  <c r="G75" i="12" s="1"/>
  <c r="H75" i="12" s="1"/>
  <c r="F52" i="12"/>
  <c r="G52" i="12" s="1"/>
  <c r="H52" i="12" s="1"/>
  <c r="F53" i="12"/>
  <c r="G53" i="12" s="1"/>
  <c r="H53" i="12" s="1"/>
  <c r="F51" i="12"/>
  <c r="G51" i="12" s="1"/>
  <c r="H51" i="12" s="1"/>
  <c r="F34" i="12"/>
  <c r="G34" i="12" s="1"/>
  <c r="H34" i="12" s="1"/>
  <c r="E21" i="12"/>
  <c r="F21" i="12" s="1"/>
  <c r="F25" i="12"/>
  <c r="G25" i="12" s="1"/>
  <c r="H25" i="12" s="1"/>
  <c r="F74" i="12"/>
  <c r="G74" i="12" s="1"/>
  <c r="H74" i="12" s="1"/>
  <c r="F57" i="12"/>
  <c r="G57" i="12" s="1"/>
  <c r="H57" i="12" s="1"/>
  <c r="F40" i="12"/>
  <c r="G40" i="12" s="1"/>
  <c r="H40" i="12" s="1"/>
  <c r="F72" i="12"/>
  <c r="G72" i="12" s="1"/>
  <c r="H72" i="12" s="1"/>
  <c r="F41" i="12"/>
  <c r="G41" i="12" s="1"/>
  <c r="H41" i="12" s="1"/>
  <c r="F48" i="12"/>
  <c r="G48" i="12" s="1"/>
  <c r="H48" i="12" s="1"/>
  <c r="F24" i="12"/>
  <c r="G24" i="12" s="1"/>
  <c r="H24" i="12" s="1"/>
  <c r="F56" i="12"/>
  <c r="G56" i="12" s="1"/>
  <c r="H56" i="12" s="1"/>
  <c r="F33" i="12"/>
  <c r="G33" i="12" s="1"/>
  <c r="H33" i="12" s="1"/>
  <c r="F49" i="12"/>
  <c r="G49" i="12" s="1"/>
  <c r="H49" i="12" s="1"/>
  <c r="F65" i="12"/>
  <c r="G65" i="12" s="1"/>
  <c r="H65" i="12" s="1"/>
  <c r="F73" i="12"/>
  <c r="G73" i="12" s="1"/>
  <c r="H73" i="12" s="1"/>
  <c r="F39" i="12"/>
  <c r="G39" i="12" s="1"/>
  <c r="H39" i="12" s="1"/>
  <c r="F71" i="12"/>
  <c r="G71" i="12" s="1"/>
  <c r="H71" i="12" s="1"/>
  <c r="F32" i="12"/>
  <c r="G32" i="12" s="1"/>
  <c r="H32" i="12" s="1"/>
  <c r="F64" i="12"/>
  <c r="G64" i="12" s="1"/>
  <c r="H64" i="12" s="1"/>
  <c r="G42" i="12" l="1"/>
  <c r="H42" i="12" s="1"/>
  <c r="G22" i="12"/>
  <c r="H22" i="12" s="1"/>
  <c r="G21" i="12"/>
  <c r="H21" i="12" s="1"/>
  <c r="F20" i="10"/>
  <c r="G20" i="10" s="1"/>
  <c r="D26" i="10"/>
  <c r="E26" i="10" s="1"/>
  <c r="D27" i="10"/>
  <c r="E27" i="10" s="1"/>
  <c r="D28" i="10"/>
  <c r="E28" i="10" s="1"/>
  <c r="D32" i="10"/>
  <c r="E32" i="10" s="1"/>
  <c r="D34" i="10"/>
  <c r="E34" i="10" s="1"/>
  <c r="D35" i="10"/>
  <c r="E35" i="10" s="1"/>
  <c r="D36" i="10"/>
  <c r="E36" i="10" s="1"/>
  <c r="D38" i="10"/>
  <c r="E38" i="10" s="1"/>
  <c r="D39" i="10"/>
  <c r="E39" i="10" s="1"/>
  <c r="D42" i="10"/>
  <c r="E42" i="10" s="1"/>
  <c r="D43" i="10"/>
  <c r="E43" i="10" s="1"/>
  <c r="D44" i="10"/>
  <c r="E44" i="10" s="1"/>
  <c r="D48" i="10"/>
  <c r="E48" i="10" s="1"/>
  <c r="D50" i="10"/>
  <c r="E50" i="10" s="1"/>
  <c r="D51" i="10"/>
  <c r="E51" i="10" s="1"/>
  <c r="D52" i="10"/>
  <c r="E52" i="10" s="1"/>
  <c r="D54" i="10"/>
  <c r="E54" i="10" s="1"/>
  <c r="D55" i="10"/>
  <c r="E55" i="10" s="1"/>
  <c r="D58" i="10"/>
  <c r="E58" i="10" s="1"/>
  <c r="D59" i="10"/>
  <c r="E59" i="10" s="1"/>
  <c r="D60" i="10"/>
  <c r="E60" i="10" s="1"/>
  <c r="D64" i="10"/>
  <c r="E64" i="10" s="1"/>
  <c r="D66" i="10"/>
  <c r="E66" i="10" s="1"/>
  <c r="D67" i="10"/>
  <c r="E67" i="10" s="1"/>
  <c r="D68" i="10"/>
  <c r="E68" i="10" s="1"/>
  <c r="D69" i="10"/>
  <c r="E69" i="10" s="1"/>
  <c r="D70" i="10"/>
  <c r="E70" i="10" s="1"/>
  <c r="D71" i="10"/>
  <c r="E71" i="10" s="1"/>
  <c r="D72" i="10"/>
  <c r="E72" i="10" s="1"/>
  <c r="D73" i="10"/>
  <c r="E73" i="10" s="1"/>
  <c r="D74" i="10"/>
  <c r="E74" i="10" s="1"/>
  <c r="D76" i="10"/>
  <c r="E76" i="10" s="1"/>
  <c r="D77" i="10"/>
  <c r="E77" i="10" s="1"/>
  <c r="D78" i="10"/>
  <c r="E78" i="10" s="1"/>
  <c r="D80" i="10"/>
  <c r="E80" i="10" s="1"/>
  <c r="D81" i="10"/>
  <c r="E81" i="10" s="1"/>
  <c r="D82" i="10"/>
  <c r="E82" i="10" s="1"/>
  <c r="D84" i="10"/>
  <c r="E84" i="10" s="1"/>
  <c r="D85" i="10"/>
  <c r="E85" i="10" s="1"/>
  <c r="D86" i="10"/>
  <c r="E86" i="10" s="1"/>
  <c r="D88" i="10"/>
  <c r="E88" i="10" s="1"/>
  <c r="D89" i="10"/>
  <c r="E89" i="10" s="1"/>
  <c r="D90" i="10"/>
  <c r="E90" i="10" s="1"/>
  <c r="D92" i="10"/>
  <c r="E92" i="10" s="1"/>
  <c r="D93" i="10"/>
  <c r="E93" i="10" s="1"/>
  <c r="D94" i="10"/>
  <c r="E94" i="10" s="1"/>
  <c r="D96" i="10"/>
  <c r="E96" i="10" s="1"/>
  <c r="D98" i="10"/>
  <c r="E98" i="10" s="1"/>
  <c r="D99" i="10"/>
  <c r="E99" i="10" s="1"/>
  <c r="D100" i="10"/>
  <c r="E100" i="10" s="1"/>
  <c r="D102" i="10"/>
  <c r="E102" i="10" s="1"/>
  <c r="D103" i="10"/>
  <c r="E103" i="10" s="1"/>
  <c r="D104" i="10"/>
  <c r="E104" i="10" s="1"/>
  <c r="D108" i="10"/>
  <c r="E108" i="10" s="1"/>
  <c r="D112" i="10"/>
  <c r="E112" i="10" s="1"/>
  <c r="D116" i="10"/>
  <c r="E116" i="10" s="1"/>
  <c r="D117" i="10"/>
  <c r="E117" i="10" s="1"/>
  <c r="D119" i="10"/>
  <c r="E119" i="10" s="1"/>
  <c r="D120" i="10"/>
  <c r="E120" i="10" s="1"/>
  <c r="D121" i="10"/>
  <c r="E121" i="10" s="1"/>
  <c r="D123" i="10"/>
  <c r="E123" i="10" s="1"/>
  <c r="D124" i="10"/>
  <c r="E124" i="10" s="1"/>
  <c r="D125" i="10"/>
  <c r="E125" i="10" s="1"/>
  <c r="D127" i="10"/>
  <c r="E127" i="10" s="1"/>
  <c r="D128" i="10"/>
  <c r="E128" i="10" s="1"/>
  <c r="D129" i="10"/>
  <c r="E129" i="10" s="1"/>
  <c r="D131" i="10"/>
  <c r="E131" i="10" s="1"/>
  <c r="D132" i="10"/>
  <c r="E132" i="10" s="1"/>
  <c r="D133" i="10"/>
  <c r="E133" i="10" s="1"/>
  <c r="I19" i="10"/>
  <c r="D19" i="10"/>
  <c r="E19" i="10" s="1"/>
  <c r="I18" i="10"/>
  <c r="H18" i="10"/>
  <c r="G18" i="10"/>
  <c r="F18" i="10"/>
  <c r="E18" i="10"/>
  <c r="D18" i="10"/>
  <c r="C18" i="10"/>
  <c r="F85" i="10" l="1"/>
  <c r="F36" i="10"/>
  <c r="F124" i="10"/>
  <c r="F108" i="10"/>
  <c r="F94" i="10"/>
  <c r="F84" i="10"/>
  <c r="F73" i="10"/>
  <c r="F64" i="10"/>
  <c r="F50" i="10"/>
  <c r="F35" i="10"/>
  <c r="F116" i="10"/>
  <c r="F74" i="10"/>
  <c r="F133" i="10"/>
  <c r="F123" i="10"/>
  <c r="F104" i="10"/>
  <c r="F93" i="10"/>
  <c r="F82" i="10"/>
  <c r="F72" i="10"/>
  <c r="F60" i="10"/>
  <c r="F48" i="10"/>
  <c r="F34" i="10"/>
  <c r="F76" i="10"/>
  <c r="F96" i="10"/>
  <c r="F103" i="10"/>
  <c r="F71" i="10"/>
  <c r="F44" i="10"/>
  <c r="F32" i="10"/>
  <c r="F98" i="10"/>
  <c r="F112" i="10"/>
  <c r="F92" i="10"/>
  <c r="F59" i="10"/>
  <c r="F131" i="10"/>
  <c r="F120" i="10"/>
  <c r="F102" i="10"/>
  <c r="F90" i="10"/>
  <c r="F80" i="10"/>
  <c r="F70" i="10"/>
  <c r="F58" i="10"/>
  <c r="F43" i="10"/>
  <c r="F28" i="10"/>
  <c r="F86" i="10"/>
  <c r="F125" i="10"/>
  <c r="F51" i="10"/>
  <c r="F121" i="10"/>
  <c r="F81" i="10"/>
  <c r="F129" i="10"/>
  <c r="F119" i="10"/>
  <c r="F100" i="10"/>
  <c r="F89" i="10"/>
  <c r="F78" i="10"/>
  <c r="F69" i="10"/>
  <c r="F55" i="10"/>
  <c r="F42" i="10"/>
  <c r="F27" i="10"/>
  <c r="F52" i="10"/>
  <c r="F66" i="10"/>
  <c r="F132" i="10"/>
  <c r="F128" i="10"/>
  <c r="F117" i="10"/>
  <c r="F99" i="10"/>
  <c r="F88" i="10"/>
  <c r="F77" i="10"/>
  <c r="F68" i="10"/>
  <c r="F54" i="10"/>
  <c r="F39" i="10"/>
  <c r="F26" i="10"/>
  <c r="F127" i="10"/>
  <c r="F67" i="10"/>
  <c r="F38" i="10"/>
  <c r="H20" i="10"/>
  <c r="F19" i="10"/>
  <c r="D115" i="10"/>
  <c r="E115" i="10" s="1"/>
  <c r="D107" i="10"/>
  <c r="E107" i="10" s="1"/>
  <c r="D83" i="10"/>
  <c r="E83" i="10" s="1"/>
  <c r="D75" i="10"/>
  <c r="E75" i="10" s="1"/>
  <c r="D46" i="10"/>
  <c r="E46" i="10" s="1"/>
  <c r="D113" i="10"/>
  <c r="E113" i="10" s="1"/>
  <c r="D105" i="10"/>
  <c r="E105" i="10" s="1"/>
  <c r="D63" i="10"/>
  <c r="E63" i="10" s="1"/>
  <c r="D56" i="10"/>
  <c r="E56" i="10" s="1"/>
  <c r="D30" i="10"/>
  <c r="E30" i="10" s="1"/>
  <c r="D23" i="10"/>
  <c r="E23" i="10" s="1"/>
  <c r="D79" i="10"/>
  <c r="E79" i="10" s="1"/>
  <c r="D47" i="10"/>
  <c r="E47" i="10" s="1"/>
  <c r="D40" i="10"/>
  <c r="E40" i="10" s="1"/>
  <c r="D91" i="10"/>
  <c r="E91" i="10" s="1"/>
  <c r="D111" i="10"/>
  <c r="E111" i="10" s="1"/>
  <c r="D101" i="10"/>
  <c r="E101" i="10" s="1"/>
  <c r="D87" i="10"/>
  <c r="E87" i="10" s="1"/>
  <c r="D109" i="10"/>
  <c r="E109" i="10" s="1"/>
  <c r="D97" i="10"/>
  <c r="E97" i="10" s="1"/>
  <c r="D95" i="10"/>
  <c r="E95" i="10" s="1"/>
  <c r="D62" i="10"/>
  <c r="E62" i="10" s="1"/>
  <c r="D31" i="10"/>
  <c r="E31" i="10" s="1"/>
  <c r="D24" i="10"/>
  <c r="E24" i="10" s="1"/>
  <c r="D22" i="10"/>
  <c r="E22" i="10" s="1"/>
  <c r="D61" i="10"/>
  <c r="E61" i="10" s="1"/>
  <c r="D53" i="10"/>
  <c r="E53" i="10" s="1"/>
  <c r="D45" i="10"/>
  <c r="E45" i="10" s="1"/>
  <c r="D37" i="10"/>
  <c r="E37" i="10" s="1"/>
  <c r="D29" i="10"/>
  <c r="E29" i="10" s="1"/>
  <c r="D134" i="10"/>
  <c r="E134" i="10" s="1"/>
  <c r="D130" i="10"/>
  <c r="E130" i="10" s="1"/>
  <c r="D126" i="10"/>
  <c r="E126" i="10" s="1"/>
  <c r="D122" i="10"/>
  <c r="E122" i="10" s="1"/>
  <c r="D118" i="10"/>
  <c r="E118" i="10" s="1"/>
  <c r="D114" i="10"/>
  <c r="E114" i="10" s="1"/>
  <c r="D110" i="10"/>
  <c r="E110" i="10" s="1"/>
  <c r="D106" i="10"/>
  <c r="E106" i="10" s="1"/>
  <c r="D65" i="10"/>
  <c r="E65" i="10" s="1"/>
  <c r="D57" i="10"/>
  <c r="E57" i="10" s="1"/>
  <c r="D49" i="10"/>
  <c r="E49" i="10" s="1"/>
  <c r="D41" i="10"/>
  <c r="E41" i="10" s="1"/>
  <c r="D33" i="10"/>
  <c r="E33" i="10" s="1"/>
  <c r="D25" i="10"/>
  <c r="E25" i="10" s="1"/>
  <c r="F21" i="10"/>
  <c r="G21" i="10" s="1"/>
  <c r="L18" i="11"/>
  <c r="K18" i="11"/>
  <c r="J18" i="11"/>
  <c r="I18" i="11"/>
  <c r="H18" i="11"/>
  <c r="G18" i="11"/>
  <c r="F18" i="11"/>
  <c r="E18" i="11"/>
  <c r="F132" i="13"/>
  <c r="F130" i="13"/>
  <c r="F129" i="13"/>
  <c r="F128" i="13"/>
  <c r="F126" i="13"/>
  <c r="F125" i="13"/>
  <c r="F124" i="13"/>
  <c r="F122" i="13"/>
  <c r="F121" i="13"/>
  <c r="F120" i="13"/>
  <c r="F118" i="13"/>
  <c r="F117" i="13"/>
  <c r="F116" i="13"/>
  <c r="F114" i="13"/>
  <c r="F113" i="13"/>
  <c r="F112" i="13"/>
  <c r="F110" i="13"/>
  <c r="F109" i="13"/>
  <c r="F108" i="13"/>
  <c r="F106" i="13"/>
  <c r="F105" i="13"/>
  <c r="F104" i="13"/>
  <c r="F102" i="13"/>
  <c r="F101" i="13"/>
  <c r="F100" i="13"/>
  <c r="F98" i="13"/>
  <c r="F97" i="13"/>
  <c r="F96" i="13"/>
  <c r="F94" i="13"/>
  <c r="F93" i="13"/>
  <c r="F92" i="13"/>
  <c r="F90" i="13"/>
  <c r="F89" i="13"/>
  <c r="F88" i="13"/>
  <c r="F86" i="13"/>
  <c r="F85" i="13"/>
  <c r="F84" i="13"/>
  <c r="F82" i="13"/>
  <c r="F81" i="13"/>
  <c r="F80" i="13"/>
  <c r="F78" i="13"/>
  <c r="F77" i="13"/>
  <c r="F76" i="13"/>
  <c r="F74" i="13"/>
  <c r="F73" i="13"/>
  <c r="F72" i="13"/>
  <c r="F70" i="13"/>
  <c r="F68" i="13"/>
  <c r="F66" i="13"/>
  <c r="F63" i="13"/>
  <c r="F62" i="13"/>
  <c r="F61" i="13"/>
  <c r="F59" i="13"/>
  <c r="F58" i="13"/>
  <c r="F57" i="13"/>
  <c r="F55" i="13"/>
  <c r="F54" i="13"/>
  <c r="F53" i="13"/>
  <c r="F51" i="13"/>
  <c r="F50" i="13"/>
  <c r="F49" i="13"/>
  <c r="F47" i="13"/>
  <c r="F46" i="13"/>
  <c r="F45" i="13"/>
  <c r="F43" i="13"/>
  <c r="F42" i="13"/>
  <c r="F41" i="13"/>
  <c r="F39" i="13"/>
  <c r="F38" i="13"/>
  <c r="F37" i="13"/>
  <c r="F35" i="13"/>
  <c r="F34" i="13"/>
  <c r="F33" i="13"/>
  <c r="F31" i="13"/>
  <c r="F30" i="13"/>
  <c r="F29" i="13"/>
  <c r="F27" i="13"/>
  <c r="F26" i="13"/>
  <c r="F25" i="13"/>
  <c r="G25" i="13" s="1"/>
  <c r="F23" i="13"/>
  <c r="G23" i="13" s="1"/>
  <c r="F22" i="13"/>
  <c r="G22" i="13" s="1"/>
  <c r="F21" i="13"/>
  <c r="G21" i="13" s="1"/>
  <c r="F19" i="13"/>
  <c r="F18" i="13"/>
  <c r="F17" i="13"/>
  <c r="A12" i="13"/>
  <c r="A11" i="13"/>
  <c r="B3" i="13"/>
  <c r="B2" i="13"/>
  <c r="B4" i="12"/>
  <c r="B2" i="12"/>
  <c r="B3" i="12"/>
  <c r="B3" i="10"/>
  <c r="B4" i="11"/>
  <c r="G73" i="13" l="1"/>
  <c r="H73" i="13" s="1"/>
  <c r="G74" i="13"/>
  <c r="H74" i="13" s="1"/>
  <c r="G30" i="13"/>
  <c r="H30" i="13" s="1"/>
  <c r="G41" i="13"/>
  <c r="H41" i="13" s="1"/>
  <c r="G51" i="13"/>
  <c r="H51" i="13" s="1"/>
  <c r="G62" i="13"/>
  <c r="H62" i="13" s="1"/>
  <c r="G76" i="13"/>
  <c r="H76" i="13" s="1"/>
  <c r="G86" i="13"/>
  <c r="H86" i="13" s="1"/>
  <c r="G97" i="13"/>
  <c r="H97" i="13" s="1"/>
  <c r="G108" i="13"/>
  <c r="H108" i="13" s="1"/>
  <c r="G118" i="13"/>
  <c r="H118" i="13" s="1"/>
  <c r="G129" i="13"/>
  <c r="H129" i="13" s="1"/>
  <c r="G27" i="13"/>
  <c r="H27" i="13" s="1"/>
  <c r="G94" i="13"/>
  <c r="H94" i="13" s="1"/>
  <c r="G29" i="13"/>
  <c r="H29" i="13" s="1"/>
  <c r="G85" i="13"/>
  <c r="H85" i="13" s="1"/>
  <c r="G31" i="13"/>
  <c r="H31" i="13" s="1"/>
  <c r="G42" i="13"/>
  <c r="H42" i="13" s="1"/>
  <c r="G53" i="13"/>
  <c r="H53" i="13" s="1"/>
  <c r="G63" i="13"/>
  <c r="H63" i="13" s="1"/>
  <c r="G77" i="13"/>
  <c r="H77" i="13" s="1"/>
  <c r="G88" i="13"/>
  <c r="H88" i="13" s="1"/>
  <c r="G98" i="13"/>
  <c r="H98" i="13" s="1"/>
  <c r="G109" i="13"/>
  <c r="H109" i="13" s="1"/>
  <c r="G120" i="13"/>
  <c r="H120" i="13" s="1"/>
  <c r="G130" i="13"/>
  <c r="H130" i="13" s="1"/>
  <c r="G96" i="13"/>
  <c r="H96" i="13" s="1"/>
  <c r="G54" i="13"/>
  <c r="H54" i="13" s="1"/>
  <c r="G121" i="13"/>
  <c r="H121" i="13" s="1"/>
  <c r="G59" i="13"/>
  <c r="H59" i="13" s="1"/>
  <c r="G126" i="13"/>
  <c r="H126" i="13" s="1"/>
  <c r="G61" i="13"/>
  <c r="H61" i="13" s="1"/>
  <c r="G128" i="13"/>
  <c r="H128" i="13" s="1"/>
  <c r="G43" i="13"/>
  <c r="H43" i="13" s="1"/>
  <c r="G89" i="13"/>
  <c r="H89" i="13" s="1"/>
  <c r="G34" i="13"/>
  <c r="H34" i="13" s="1"/>
  <c r="G68" i="13"/>
  <c r="H68" i="13" s="1"/>
  <c r="G90" i="13"/>
  <c r="H90" i="13" s="1"/>
  <c r="G101" i="13"/>
  <c r="H101" i="13" s="1"/>
  <c r="G112" i="13"/>
  <c r="H112" i="13" s="1"/>
  <c r="G122" i="13"/>
  <c r="H122" i="13" s="1"/>
  <c r="G38" i="13"/>
  <c r="H38" i="13" s="1"/>
  <c r="G116" i="13"/>
  <c r="H116" i="13" s="1"/>
  <c r="G50" i="13"/>
  <c r="H50" i="13" s="1"/>
  <c r="G117" i="13"/>
  <c r="H117" i="13" s="1"/>
  <c r="G33" i="13"/>
  <c r="H33" i="13" s="1"/>
  <c r="G78" i="13"/>
  <c r="H78" i="13" s="1"/>
  <c r="G110" i="13"/>
  <c r="H110" i="13" s="1"/>
  <c r="G55" i="13"/>
  <c r="H55" i="13" s="1"/>
  <c r="G80" i="13"/>
  <c r="H80" i="13" s="1"/>
  <c r="G35" i="13"/>
  <c r="H35" i="13" s="1"/>
  <c r="G46" i="13"/>
  <c r="H46" i="13" s="1"/>
  <c r="G57" i="13"/>
  <c r="H57" i="13" s="1"/>
  <c r="G70" i="13"/>
  <c r="H70" i="13" s="1"/>
  <c r="G81" i="13"/>
  <c r="H81" i="13" s="1"/>
  <c r="G92" i="13"/>
  <c r="H92" i="13" s="1"/>
  <c r="G102" i="13"/>
  <c r="H102" i="13" s="1"/>
  <c r="G113" i="13"/>
  <c r="H113" i="13" s="1"/>
  <c r="G124" i="13"/>
  <c r="H124" i="13" s="1"/>
  <c r="G49" i="13"/>
  <c r="H49" i="13" s="1"/>
  <c r="G105" i="13"/>
  <c r="H105" i="13" s="1"/>
  <c r="G39" i="13"/>
  <c r="H39" i="13" s="1"/>
  <c r="G106" i="13"/>
  <c r="H106" i="13" s="1"/>
  <c r="G66" i="13"/>
  <c r="H66" i="13" s="1"/>
  <c r="G100" i="13"/>
  <c r="H100" i="13" s="1"/>
  <c r="G132" i="13"/>
  <c r="H132" i="13" s="1"/>
  <c r="G45" i="13"/>
  <c r="H45" i="13" s="1"/>
  <c r="G26" i="13"/>
  <c r="H26" i="13" s="1"/>
  <c r="G37" i="13"/>
  <c r="H37" i="13" s="1"/>
  <c r="G47" i="13"/>
  <c r="H47" i="13" s="1"/>
  <c r="G58" i="13"/>
  <c r="H58" i="13" s="1"/>
  <c r="G72" i="13"/>
  <c r="H72" i="13" s="1"/>
  <c r="G82" i="13"/>
  <c r="H82" i="13" s="1"/>
  <c r="G93" i="13"/>
  <c r="H93" i="13" s="1"/>
  <c r="G104" i="13"/>
  <c r="H104" i="13" s="1"/>
  <c r="G114" i="13"/>
  <c r="H114" i="13" s="1"/>
  <c r="G125" i="13"/>
  <c r="H125" i="13" s="1"/>
  <c r="G84" i="13"/>
  <c r="H84" i="13" s="1"/>
  <c r="G18" i="13"/>
  <c r="H18" i="13" s="1"/>
  <c r="H21" i="13"/>
  <c r="G19" i="13"/>
  <c r="H19" i="13" s="1"/>
  <c r="H22" i="13"/>
  <c r="H23" i="13"/>
  <c r="H25" i="13"/>
  <c r="G17" i="13"/>
  <c r="H17" i="13" s="1"/>
  <c r="G54" i="10"/>
  <c r="H54" i="10" s="1"/>
  <c r="G66" i="10"/>
  <c r="H66" i="10" s="1"/>
  <c r="G100" i="10"/>
  <c r="H100" i="10" s="1"/>
  <c r="G28" i="10"/>
  <c r="H28" i="10" s="1"/>
  <c r="G131" i="10"/>
  <c r="H131" i="10" s="1"/>
  <c r="G103" i="10"/>
  <c r="H103" i="10" s="1"/>
  <c r="G93" i="10"/>
  <c r="H93" i="10" s="1"/>
  <c r="G64" i="10"/>
  <c r="H64" i="10" s="1"/>
  <c r="G68" i="10"/>
  <c r="H68" i="10" s="1"/>
  <c r="G52" i="10"/>
  <c r="H52" i="10" s="1"/>
  <c r="G119" i="10"/>
  <c r="H119" i="10" s="1"/>
  <c r="G43" i="10"/>
  <c r="H43" i="10" s="1"/>
  <c r="G59" i="10"/>
  <c r="H59" i="10" s="1"/>
  <c r="G96" i="10"/>
  <c r="H96" i="10" s="1"/>
  <c r="G104" i="10"/>
  <c r="H104" i="10" s="1"/>
  <c r="G73" i="10"/>
  <c r="H73" i="10" s="1"/>
  <c r="G77" i="10"/>
  <c r="H77" i="10" s="1"/>
  <c r="G27" i="10"/>
  <c r="H27" i="10" s="1"/>
  <c r="G129" i="10"/>
  <c r="H129" i="10" s="1"/>
  <c r="G58" i="10"/>
  <c r="H58" i="10" s="1"/>
  <c r="G92" i="10"/>
  <c r="H92" i="10" s="1"/>
  <c r="G76" i="10"/>
  <c r="H76" i="10" s="1"/>
  <c r="G123" i="10"/>
  <c r="H123" i="10" s="1"/>
  <c r="G84" i="10"/>
  <c r="H84" i="10" s="1"/>
  <c r="G38" i="10"/>
  <c r="H38" i="10" s="1"/>
  <c r="G88" i="10"/>
  <c r="H88" i="10" s="1"/>
  <c r="G42" i="10"/>
  <c r="H42" i="10" s="1"/>
  <c r="G81" i="10"/>
  <c r="H81" i="10" s="1"/>
  <c r="G70" i="10"/>
  <c r="H70" i="10" s="1"/>
  <c r="G112" i="10"/>
  <c r="H112" i="10" s="1"/>
  <c r="G34" i="10"/>
  <c r="H34" i="10" s="1"/>
  <c r="G133" i="10"/>
  <c r="H133" i="10" s="1"/>
  <c r="G94" i="10"/>
  <c r="H94" i="10" s="1"/>
  <c r="G67" i="10"/>
  <c r="H67" i="10" s="1"/>
  <c r="G99" i="10"/>
  <c r="H99" i="10" s="1"/>
  <c r="G55" i="10"/>
  <c r="H55" i="10" s="1"/>
  <c r="G121" i="10"/>
  <c r="H121" i="10" s="1"/>
  <c r="G80" i="10"/>
  <c r="H80" i="10" s="1"/>
  <c r="G98" i="10"/>
  <c r="H98" i="10" s="1"/>
  <c r="G48" i="10"/>
  <c r="H48" i="10" s="1"/>
  <c r="G74" i="10"/>
  <c r="H74" i="10" s="1"/>
  <c r="G108" i="10"/>
  <c r="H108" i="10" s="1"/>
  <c r="G127" i="10"/>
  <c r="H127" i="10" s="1"/>
  <c r="G117" i="10"/>
  <c r="H117" i="10" s="1"/>
  <c r="G69" i="10"/>
  <c r="H69" i="10" s="1"/>
  <c r="G51" i="10"/>
  <c r="H51" i="10" s="1"/>
  <c r="G90" i="10"/>
  <c r="H90" i="10" s="1"/>
  <c r="G32" i="10"/>
  <c r="H32" i="10" s="1"/>
  <c r="G60" i="10"/>
  <c r="H60" i="10" s="1"/>
  <c r="G116" i="10"/>
  <c r="H116" i="10" s="1"/>
  <c r="G124" i="10"/>
  <c r="H124" i="10" s="1"/>
  <c r="G26" i="10"/>
  <c r="H26" i="10" s="1"/>
  <c r="G128" i="10"/>
  <c r="H128" i="10" s="1"/>
  <c r="G78" i="10"/>
  <c r="H78" i="10" s="1"/>
  <c r="G125" i="10"/>
  <c r="H125" i="10" s="1"/>
  <c r="G102" i="10"/>
  <c r="H102" i="10" s="1"/>
  <c r="G44" i="10"/>
  <c r="H44" i="10" s="1"/>
  <c r="G72" i="10"/>
  <c r="H72" i="10" s="1"/>
  <c r="G35" i="10"/>
  <c r="H35" i="10" s="1"/>
  <c r="G36" i="10"/>
  <c r="H36" i="10" s="1"/>
  <c r="G39" i="10"/>
  <c r="H39" i="10" s="1"/>
  <c r="G132" i="10"/>
  <c r="H132" i="10" s="1"/>
  <c r="G89" i="10"/>
  <c r="H89" i="10" s="1"/>
  <c r="G86" i="10"/>
  <c r="H86" i="10" s="1"/>
  <c r="G120" i="10"/>
  <c r="H120" i="10" s="1"/>
  <c r="G71" i="10"/>
  <c r="H71" i="10" s="1"/>
  <c r="G82" i="10"/>
  <c r="H82" i="10" s="1"/>
  <c r="G50" i="10"/>
  <c r="H50" i="10" s="1"/>
  <c r="G85" i="10"/>
  <c r="H85" i="10" s="1"/>
  <c r="G19" i="10"/>
  <c r="H19" i="10" s="1"/>
  <c r="F62" i="10"/>
  <c r="F110" i="10"/>
  <c r="F37" i="10"/>
  <c r="F95" i="10"/>
  <c r="F47" i="10"/>
  <c r="F46" i="10"/>
  <c r="F91" i="10"/>
  <c r="F25" i="10"/>
  <c r="F114" i="10"/>
  <c r="F45" i="10"/>
  <c r="F97" i="10"/>
  <c r="F79" i="10"/>
  <c r="F75" i="10"/>
  <c r="F65" i="10"/>
  <c r="F29" i="10"/>
  <c r="F113" i="10"/>
  <c r="F33" i="10"/>
  <c r="F118" i="10"/>
  <c r="F53" i="10"/>
  <c r="F109" i="10"/>
  <c r="F23" i="10"/>
  <c r="F83" i="10"/>
  <c r="F134" i="10"/>
  <c r="F105" i="10"/>
  <c r="F41" i="10"/>
  <c r="F122" i="10"/>
  <c r="F61" i="10"/>
  <c r="F87" i="10"/>
  <c r="F30" i="10"/>
  <c r="F107" i="10"/>
  <c r="F49" i="10"/>
  <c r="F126" i="10"/>
  <c r="F101" i="10"/>
  <c r="F56" i="10"/>
  <c r="F115" i="10"/>
  <c r="F31" i="10"/>
  <c r="F106" i="10"/>
  <c r="F40" i="10"/>
  <c r="F57" i="10"/>
  <c r="F130" i="10"/>
  <c r="F24" i="10"/>
  <c r="F111" i="10"/>
  <c r="F63" i="10"/>
  <c r="H21" i="10"/>
  <c r="K132" i="11"/>
  <c r="K40" i="11"/>
  <c r="F131" i="11"/>
  <c r="F127" i="11"/>
  <c r="K119" i="11"/>
  <c r="K103" i="11"/>
  <c r="K95" i="11"/>
  <c r="K83" i="11"/>
  <c r="K75" i="11"/>
  <c r="K67" i="11"/>
  <c r="K59" i="11"/>
  <c r="K51" i="11"/>
  <c r="K39" i="11"/>
  <c r="K36" i="11"/>
  <c r="F134" i="11"/>
  <c r="F130" i="11"/>
  <c r="K122" i="11"/>
  <c r="K114" i="11"/>
  <c r="K106" i="11"/>
  <c r="K98" i="11"/>
  <c r="K90" i="11"/>
  <c r="K82" i="11"/>
  <c r="K74" i="11"/>
  <c r="K66" i="11"/>
  <c r="K58" i="11"/>
  <c r="K50" i="11"/>
  <c r="K42" i="11"/>
  <c r="F38" i="11"/>
  <c r="G38" i="11" s="1"/>
  <c r="K34" i="11"/>
  <c r="K133" i="11"/>
  <c r="K89" i="11"/>
  <c r="K85" i="11"/>
  <c r="K81" i="11"/>
  <c r="K77" i="11"/>
  <c r="K73" i="11"/>
  <c r="K69" i="11"/>
  <c r="K65" i="11"/>
  <c r="K61" i="11"/>
  <c r="K57" i="11"/>
  <c r="K53" i="11"/>
  <c r="K49" i="11"/>
  <c r="K45" i="11"/>
  <c r="K33" i="11"/>
  <c r="K29" i="11"/>
  <c r="F20" i="11"/>
  <c r="K19" i="11"/>
  <c r="K27" i="11"/>
  <c r="K26" i="11"/>
  <c r="K25" i="11"/>
  <c r="K21" i="11"/>
  <c r="F21" i="11"/>
  <c r="K130" i="11"/>
  <c r="F123" i="11"/>
  <c r="F111" i="11"/>
  <c r="G111" i="11" s="1"/>
  <c r="F126" i="11"/>
  <c r="F122" i="11"/>
  <c r="F118" i="11"/>
  <c r="F114" i="11"/>
  <c r="G114" i="11" s="1"/>
  <c r="F110" i="11"/>
  <c r="G110" i="11" s="1"/>
  <c r="F106" i="11"/>
  <c r="G106" i="11" s="1"/>
  <c r="F102" i="11"/>
  <c r="F98" i="11"/>
  <c r="G98" i="11" s="1"/>
  <c r="F94" i="11"/>
  <c r="G94" i="11" s="1"/>
  <c r="F86" i="11"/>
  <c r="F78" i="11"/>
  <c r="G78" i="11" s="1"/>
  <c r="F70" i="11"/>
  <c r="F62" i="11"/>
  <c r="G62" i="11" s="1"/>
  <c r="F54" i="11"/>
  <c r="F46" i="11"/>
  <c r="G46" i="11" s="1"/>
  <c r="F30" i="11"/>
  <c r="G30" i="11" s="1"/>
  <c r="F22" i="11"/>
  <c r="K127" i="11"/>
  <c r="K111" i="11"/>
  <c r="K87" i="11"/>
  <c r="K79" i="11"/>
  <c r="K71" i="11"/>
  <c r="K63" i="11"/>
  <c r="K55" i="11"/>
  <c r="K47" i="11"/>
  <c r="K31" i="11"/>
  <c r="K23" i="11"/>
  <c r="F115" i="11"/>
  <c r="F103" i="11"/>
  <c r="G103" i="11" s="1"/>
  <c r="F99" i="11"/>
  <c r="G99" i="11" s="1"/>
  <c r="F129" i="11"/>
  <c r="K129" i="11"/>
  <c r="K125" i="11"/>
  <c r="F121" i="11"/>
  <c r="K121" i="11"/>
  <c r="K117" i="11"/>
  <c r="F113" i="11"/>
  <c r="G113" i="11" s="1"/>
  <c r="K113" i="11"/>
  <c r="K109" i="11"/>
  <c r="F105" i="11"/>
  <c r="G105" i="11" s="1"/>
  <c r="K105" i="11"/>
  <c r="K101" i="11"/>
  <c r="F97" i="11"/>
  <c r="G97" i="11" s="1"/>
  <c r="K97" i="11"/>
  <c r="K93" i="11"/>
  <c r="K41" i="11"/>
  <c r="K37" i="11"/>
  <c r="K134" i="11"/>
  <c r="K126" i="11"/>
  <c r="K118" i="11"/>
  <c r="K110" i="11"/>
  <c r="K102" i="11"/>
  <c r="K94" i="11"/>
  <c r="K86" i="11"/>
  <c r="K78" i="11"/>
  <c r="K70" i="11"/>
  <c r="K62" i="11"/>
  <c r="K54" i="11"/>
  <c r="K46" i="11"/>
  <c r="K38" i="11"/>
  <c r="K30" i="11"/>
  <c r="K22" i="11"/>
  <c r="F119" i="11"/>
  <c r="F107" i="11"/>
  <c r="G107" i="11" s="1"/>
  <c r="F128" i="11"/>
  <c r="K128" i="11"/>
  <c r="K124" i="11"/>
  <c r="F120" i="11"/>
  <c r="K120" i="11"/>
  <c r="K116" i="11"/>
  <c r="F112" i="11"/>
  <c r="K112" i="11"/>
  <c r="K108" i="11"/>
  <c r="F104" i="11"/>
  <c r="K104" i="11"/>
  <c r="K100" i="11"/>
  <c r="F96" i="11"/>
  <c r="K96" i="11"/>
  <c r="K92" i="11"/>
  <c r="K88" i="11"/>
  <c r="K84" i="11"/>
  <c r="K80" i="11"/>
  <c r="K76" i="11"/>
  <c r="K72" i="11"/>
  <c r="K68" i="11"/>
  <c r="K64" i="11"/>
  <c r="K60" i="11"/>
  <c r="K56" i="11"/>
  <c r="K52" i="11"/>
  <c r="K48" i="11"/>
  <c r="K44" i="11"/>
  <c r="K32" i="11"/>
  <c r="K28" i="11"/>
  <c r="K24" i="11"/>
  <c r="K20" i="11"/>
  <c r="K131" i="11"/>
  <c r="K123" i="11"/>
  <c r="K115" i="11"/>
  <c r="K107" i="11"/>
  <c r="K99" i="11"/>
  <c r="K91" i="11"/>
  <c r="K43" i="11"/>
  <c r="K35" i="11"/>
  <c r="F19" i="11"/>
  <c r="F93" i="11"/>
  <c r="G93" i="11" s="1"/>
  <c r="F77" i="11"/>
  <c r="G77" i="11" s="1"/>
  <c r="F61" i="11"/>
  <c r="G61" i="11" s="1"/>
  <c r="F45" i="11"/>
  <c r="G45" i="11" s="1"/>
  <c r="F29" i="11"/>
  <c r="G29" i="11" s="1"/>
  <c r="F85" i="11"/>
  <c r="G85" i="11" s="1"/>
  <c r="F69" i="11"/>
  <c r="G69" i="11" s="1"/>
  <c r="F53" i="11"/>
  <c r="G53" i="11" s="1"/>
  <c r="F37" i="11"/>
  <c r="G37" i="11" s="1"/>
  <c r="F133" i="11"/>
  <c r="F125" i="11"/>
  <c r="F117" i="11"/>
  <c r="F109" i="11"/>
  <c r="G109" i="11" s="1"/>
  <c r="F101" i="11"/>
  <c r="G101" i="11" s="1"/>
  <c r="F90" i="11"/>
  <c r="G90" i="11" s="1"/>
  <c r="F82" i="11"/>
  <c r="G82" i="11" s="1"/>
  <c r="F74" i="11"/>
  <c r="G74" i="11" s="1"/>
  <c r="F66" i="11"/>
  <c r="G66" i="11" s="1"/>
  <c r="F58" i="11"/>
  <c r="G58" i="11" s="1"/>
  <c r="F50" i="11"/>
  <c r="G50" i="11" s="1"/>
  <c r="F42" i="11"/>
  <c r="G42" i="11" s="1"/>
  <c r="F34" i="11"/>
  <c r="G34" i="11" s="1"/>
  <c r="F26" i="11"/>
  <c r="G26" i="11" s="1"/>
  <c r="F132" i="11"/>
  <c r="F124" i="11"/>
  <c r="F116" i="11"/>
  <c r="F108" i="11"/>
  <c r="F100" i="11"/>
  <c r="F89" i="11"/>
  <c r="G89" i="11" s="1"/>
  <c r="F81" i="11"/>
  <c r="F73" i="11"/>
  <c r="G73" i="11" s="1"/>
  <c r="F65" i="11"/>
  <c r="G65" i="11" s="1"/>
  <c r="F57" i="11"/>
  <c r="G57" i="11" s="1"/>
  <c r="F49" i="11"/>
  <c r="G49" i="11" s="1"/>
  <c r="F41" i="11"/>
  <c r="G41" i="11" s="1"/>
  <c r="F33" i="11"/>
  <c r="G33" i="11" s="1"/>
  <c r="F25" i="11"/>
  <c r="G25" i="11" s="1"/>
  <c r="F92" i="11"/>
  <c r="F88" i="11"/>
  <c r="F84" i="11"/>
  <c r="F80" i="11"/>
  <c r="F76" i="11"/>
  <c r="G76" i="11" s="1"/>
  <c r="F72" i="11"/>
  <c r="F68" i="11"/>
  <c r="G68" i="11" s="1"/>
  <c r="F64" i="11"/>
  <c r="F60" i="11"/>
  <c r="G60" i="11" s="1"/>
  <c r="F56" i="11"/>
  <c r="F52" i="11"/>
  <c r="F48" i="11"/>
  <c r="F44" i="11"/>
  <c r="F40" i="11"/>
  <c r="F36" i="11"/>
  <c r="F32" i="11"/>
  <c r="F28" i="11"/>
  <c r="F24" i="11"/>
  <c r="F95" i="11"/>
  <c r="G95" i="11" s="1"/>
  <c r="F91" i="11"/>
  <c r="F87" i="11"/>
  <c r="G87" i="11" s="1"/>
  <c r="F83" i="11"/>
  <c r="G83" i="11" s="1"/>
  <c r="F79" i="11"/>
  <c r="G79" i="11" s="1"/>
  <c r="F75" i="11"/>
  <c r="G75" i="11" s="1"/>
  <c r="F71" i="11"/>
  <c r="G71" i="11" s="1"/>
  <c r="F67" i="11"/>
  <c r="G67" i="11" s="1"/>
  <c r="F63" i="11"/>
  <c r="G63" i="11" s="1"/>
  <c r="F59" i="11"/>
  <c r="G59" i="11" s="1"/>
  <c r="F55" i="11"/>
  <c r="G55" i="11" s="1"/>
  <c r="F51" i="11"/>
  <c r="G51" i="11" s="1"/>
  <c r="F47" i="11"/>
  <c r="G47" i="11" s="1"/>
  <c r="F43" i="11"/>
  <c r="G43" i="11" s="1"/>
  <c r="F39" i="11"/>
  <c r="G39" i="11" s="1"/>
  <c r="F35" i="11"/>
  <c r="F31" i="11"/>
  <c r="G31" i="11" s="1"/>
  <c r="F27" i="11"/>
  <c r="G27" i="11" s="1"/>
  <c r="F23" i="11"/>
  <c r="G23" i="11" s="1"/>
  <c r="F20" i="13"/>
  <c r="G20" i="13" s="1"/>
  <c r="F32" i="13"/>
  <c r="F40" i="13"/>
  <c r="F24" i="13"/>
  <c r="G24" i="13" s="1"/>
  <c r="F28" i="13"/>
  <c r="F36" i="13"/>
  <c r="F75" i="13"/>
  <c r="F91" i="13"/>
  <c r="F123" i="13"/>
  <c r="F131" i="13"/>
  <c r="F44" i="13"/>
  <c r="F48" i="13"/>
  <c r="F52" i="13"/>
  <c r="F56" i="13"/>
  <c r="F60" i="13"/>
  <c r="F64" i="13"/>
  <c r="F71" i="13"/>
  <c r="F69" i="13"/>
  <c r="F83" i="13"/>
  <c r="F107" i="13"/>
  <c r="F65" i="13"/>
  <c r="F79" i="13"/>
  <c r="F87" i="13"/>
  <c r="F95" i="13"/>
  <c r="F103" i="13"/>
  <c r="F111" i="13"/>
  <c r="F119" i="13"/>
  <c r="F127" i="13"/>
  <c r="F99" i="13"/>
  <c r="F115" i="13"/>
  <c r="F67" i="13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20" i="12"/>
  <c r="B19" i="11"/>
  <c r="I125" i="11" l="1"/>
  <c r="G125" i="11"/>
  <c r="G118" i="11"/>
  <c r="I118" i="11"/>
  <c r="G116" i="11"/>
  <c r="I116" i="11"/>
  <c r="I133" i="11"/>
  <c r="G133" i="11"/>
  <c r="I121" i="11"/>
  <c r="G121" i="11"/>
  <c r="I122" i="11"/>
  <c r="G122" i="11"/>
  <c r="I130" i="11"/>
  <c r="G130" i="11"/>
  <c r="I126" i="11"/>
  <c r="G126" i="11"/>
  <c r="I132" i="11"/>
  <c r="G132" i="11"/>
  <c r="I134" i="11"/>
  <c r="G134" i="11"/>
  <c r="I119" i="11"/>
  <c r="G119" i="11"/>
  <c r="G129" i="11"/>
  <c r="I129" i="11"/>
  <c r="I123" i="11"/>
  <c r="G123" i="11"/>
  <c r="G124" i="11"/>
  <c r="I124" i="11"/>
  <c r="G128" i="11"/>
  <c r="I128" i="11"/>
  <c r="G127" i="11"/>
  <c r="I127" i="11"/>
  <c r="I131" i="11"/>
  <c r="G131" i="11"/>
  <c r="I117" i="11"/>
  <c r="G117" i="11"/>
  <c r="I120" i="11"/>
  <c r="G120" i="11"/>
  <c r="I115" i="11"/>
  <c r="G115" i="11"/>
  <c r="H25" i="11"/>
  <c r="I25" i="11" s="1"/>
  <c r="J25" i="11"/>
  <c r="H42" i="11"/>
  <c r="I42" i="11" s="1"/>
  <c r="J42" i="11"/>
  <c r="H47" i="11"/>
  <c r="I47" i="11" s="1"/>
  <c r="J47" i="11"/>
  <c r="H68" i="11"/>
  <c r="I68" i="11" s="1"/>
  <c r="J68" i="11"/>
  <c r="J50" i="11"/>
  <c r="H50" i="11"/>
  <c r="I50" i="11" s="1"/>
  <c r="H51" i="11"/>
  <c r="I51" i="11" s="1"/>
  <c r="J51" i="11"/>
  <c r="H83" i="11"/>
  <c r="I83" i="11" s="1"/>
  <c r="J83" i="11"/>
  <c r="G40" i="11"/>
  <c r="I40" i="11"/>
  <c r="G72" i="11"/>
  <c r="I72" i="11"/>
  <c r="J41" i="11"/>
  <c r="H41" i="11"/>
  <c r="I41" i="11" s="1"/>
  <c r="G108" i="11"/>
  <c r="I108" i="11"/>
  <c r="H58" i="11"/>
  <c r="I58" i="11" s="1"/>
  <c r="J58" i="11"/>
  <c r="H61" i="11"/>
  <c r="I61" i="11" s="1"/>
  <c r="J61" i="11"/>
  <c r="J97" i="11"/>
  <c r="H97" i="11"/>
  <c r="I97" i="11" s="1"/>
  <c r="H78" i="11"/>
  <c r="I78" i="11" s="1"/>
  <c r="J78" i="11"/>
  <c r="H55" i="11"/>
  <c r="I55" i="11" s="1"/>
  <c r="J55" i="11"/>
  <c r="H87" i="11"/>
  <c r="I87" i="11" s="1"/>
  <c r="J87" i="11"/>
  <c r="G44" i="11"/>
  <c r="I44" i="11"/>
  <c r="H76" i="11"/>
  <c r="I76" i="11" s="1"/>
  <c r="J76" i="11"/>
  <c r="J49" i="11"/>
  <c r="H49" i="11"/>
  <c r="I49" i="11" s="1"/>
  <c r="H66" i="11"/>
  <c r="I66" i="11" s="1"/>
  <c r="J66" i="11"/>
  <c r="H77" i="11"/>
  <c r="I77" i="11" s="1"/>
  <c r="J77" i="11"/>
  <c r="G104" i="11"/>
  <c r="I104" i="11"/>
  <c r="G86" i="11"/>
  <c r="I86" i="11"/>
  <c r="J75" i="11"/>
  <c r="H75" i="11"/>
  <c r="I75" i="11" s="1"/>
  <c r="J57" i="11"/>
  <c r="H57" i="11"/>
  <c r="I57" i="11" s="1"/>
  <c r="H74" i="11"/>
  <c r="I74" i="11" s="1"/>
  <c r="J74" i="11"/>
  <c r="H37" i="11"/>
  <c r="I37" i="11" s="1"/>
  <c r="J37" i="11"/>
  <c r="J93" i="11"/>
  <c r="H93" i="11"/>
  <c r="I93" i="11" s="1"/>
  <c r="G22" i="11"/>
  <c r="I22" i="11"/>
  <c r="J94" i="11"/>
  <c r="H94" i="11"/>
  <c r="I94" i="11" s="1"/>
  <c r="J43" i="11"/>
  <c r="H43" i="11"/>
  <c r="I43" i="11" s="1"/>
  <c r="J59" i="11"/>
  <c r="H59" i="11"/>
  <c r="I59" i="11" s="1"/>
  <c r="G48" i="11"/>
  <c r="I48" i="11"/>
  <c r="H31" i="11"/>
  <c r="I31" i="11" s="1"/>
  <c r="J31" i="11"/>
  <c r="J63" i="11"/>
  <c r="H63" i="11"/>
  <c r="I63" i="11" s="1"/>
  <c r="J95" i="11"/>
  <c r="H95" i="11"/>
  <c r="I95" i="11" s="1"/>
  <c r="G52" i="11"/>
  <c r="I52" i="11"/>
  <c r="G84" i="11"/>
  <c r="I84" i="11"/>
  <c r="J65" i="11"/>
  <c r="H65" i="11"/>
  <c r="I65" i="11" s="1"/>
  <c r="J82" i="11"/>
  <c r="H82" i="11"/>
  <c r="I82" i="11" s="1"/>
  <c r="J53" i="11"/>
  <c r="H53" i="11"/>
  <c r="I53" i="11" s="1"/>
  <c r="J107" i="11"/>
  <c r="H107" i="11"/>
  <c r="I107" i="11" s="1"/>
  <c r="J105" i="11"/>
  <c r="H105" i="11"/>
  <c r="I105" i="11" s="1"/>
  <c r="J30" i="11"/>
  <c r="H30" i="11"/>
  <c r="I30" i="11" s="1"/>
  <c r="J98" i="11"/>
  <c r="H98" i="11"/>
  <c r="I98" i="11" s="1"/>
  <c r="H111" i="11"/>
  <c r="I111" i="11" s="1"/>
  <c r="J111" i="11"/>
  <c r="H23" i="11"/>
  <c r="I23" i="11" s="1"/>
  <c r="J23" i="11"/>
  <c r="J27" i="11"/>
  <c r="H27" i="11"/>
  <c r="I27" i="11" s="1"/>
  <c r="G91" i="11"/>
  <c r="I91" i="11"/>
  <c r="G80" i="11"/>
  <c r="I80" i="11"/>
  <c r="G35" i="11"/>
  <c r="I35" i="11"/>
  <c r="H67" i="11"/>
  <c r="I67" i="11" s="1"/>
  <c r="J67" i="11"/>
  <c r="G24" i="11"/>
  <c r="I24" i="11"/>
  <c r="G56" i="11"/>
  <c r="I56" i="11"/>
  <c r="G88" i="11"/>
  <c r="I88" i="11"/>
  <c r="J73" i="11"/>
  <c r="H73" i="11"/>
  <c r="I73" i="11" s="1"/>
  <c r="H26" i="11"/>
  <c r="I26" i="11" s="1"/>
  <c r="J26" i="11"/>
  <c r="J90" i="11"/>
  <c r="H90" i="11"/>
  <c r="I90" i="11" s="1"/>
  <c r="H69" i="11"/>
  <c r="I69" i="11" s="1"/>
  <c r="J69" i="11"/>
  <c r="G112" i="11"/>
  <c r="I112" i="11"/>
  <c r="J46" i="11"/>
  <c r="H46" i="11"/>
  <c r="I46" i="11" s="1"/>
  <c r="G102" i="11"/>
  <c r="I102" i="11"/>
  <c r="G32" i="11"/>
  <c r="I32" i="11"/>
  <c r="H39" i="11"/>
  <c r="I39" i="11" s="1"/>
  <c r="J39" i="11"/>
  <c r="J71" i="11"/>
  <c r="H71" i="11"/>
  <c r="I71" i="11" s="1"/>
  <c r="G28" i="11"/>
  <c r="I28" i="11"/>
  <c r="J60" i="11"/>
  <c r="H60" i="11"/>
  <c r="I60" i="11" s="1"/>
  <c r="G92" i="11"/>
  <c r="I92" i="11"/>
  <c r="G81" i="11"/>
  <c r="I81" i="11"/>
  <c r="H34" i="11"/>
  <c r="I34" i="11" s="1"/>
  <c r="J34" i="11"/>
  <c r="J101" i="11"/>
  <c r="H101" i="11"/>
  <c r="I101" i="11" s="1"/>
  <c r="H85" i="11"/>
  <c r="I85" i="11" s="1"/>
  <c r="J85" i="11"/>
  <c r="J99" i="11"/>
  <c r="H99" i="11"/>
  <c r="I99" i="11" s="1"/>
  <c r="G54" i="11"/>
  <c r="I54" i="11"/>
  <c r="H106" i="11"/>
  <c r="I106" i="11" s="1"/>
  <c r="J106" i="11"/>
  <c r="H38" i="11"/>
  <c r="I38" i="11" s="1"/>
  <c r="J38" i="11"/>
  <c r="G64" i="11"/>
  <c r="I64" i="11"/>
  <c r="J109" i="11"/>
  <c r="H109" i="11"/>
  <c r="I109" i="11" s="1"/>
  <c r="J29" i="11"/>
  <c r="H29" i="11"/>
  <c r="I29" i="11" s="1"/>
  <c r="G96" i="11"/>
  <c r="I96" i="11"/>
  <c r="H113" i="11"/>
  <c r="I113" i="11" s="1"/>
  <c r="J113" i="11"/>
  <c r="H103" i="11"/>
  <c r="I103" i="11" s="1"/>
  <c r="J103" i="11"/>
  <c r="J62" i="11"/>
  <c r="H62" i="11"/>
  <c r="I62" i="11" s="1"/>
  <c r="J110" i="11"/>
  <c r="H110" i="11"/>
  <c r="I110" i="11" s="1"/>
  <c r="J89" i="11"/>
  <c r="H89" i="11"/>
  <c r="I89" i="11" s="1"/>
  <c r="J79" i="11"/>
  <c r="H79" i="11"/>
  <c r="I79" i="11" s="1"/>
  <c r="G36" i="11"/>
  <c r="I36" i="11"/>
  <c r="J33" i="11"/>
  <c r="H33" i="11"/>
  <c r="I33" i="11" s="1"/>
  <c r="G100" i="11"/>
  <c r="I100" i="11"/>
  <c r="J45" i="11"/>
  <c r="H45" i="11"/>
  <c r="I45" i="11" s="1"/>
  <c r="G70" i="11"/>
  <c r="I70" i="11"/>
  <c r="H114" i="11"/>
  <c r="I114" i="11" s="1"/>
  <c r="J114" i="11"/>
  <c r="G127" i="13"/>
  <c r="H127" i="13" s="1"/>
  <c r="G69" i="13"/>
  <c r="H69" i="13" s="1"/>
  <c r="G32" i="13"/>
  <c r="H32" i="13" s="1"/>
  <c r="G40" i="13"/>
  <c r="H40" i="13" s="1"/>
  <c r="G111" i="13"/>
  <c r="H111" i="13" s="1"/>
  <c r="G131" i="13"/>
  <c r="H131" i="13" s="1"/>
  <c r="G103" i="13"/>
  <c r="H103" i="13" s="1"/>
  <c r="G71" i="13"/>
  <c r="H71" i="13" s="1"/>
  <c r="G123" i="13"/>
  <c r="H123" i="13" s="1"/>
  <c r="G119" i="13"/>
  <c r="H119" i="13" s="1"/>
  <c r="G95" i="13"/>
  <c r="H95" i="13" s="1"/>
  <c r="G83" i="13"/>
  <c r="H83" i="13" s="1"/>
  <c r="G87" i="13"/>
  <c r="H87" i="13" s="1"/>
  <c r="G75" i="13"/>
  <c r="H75" i="13" s="1"/>
  <c r="G107" i="13"/>
  <c r="H107" i="13" s="1"/>
  <c r="G91" i="13"/>
  <c r="H91" i="13" s="1"/>
  <c r="G79" i="13"/>
  <c r="H79" i="13" s="1"/>
  <c r="G44" i="13"/>
  <c r="H44" i="13" s="1"/>
  <c r="G64" i="13"/>
  <c r="H64" i="13" s="1"/>
  <c r="G67" i="13"/>
  <c r="H67" i="13" s="1"/>
  <c r="G60" i="13"/>
  <c r="H60" i="13" s="1"/>
  <c r="G115" i="13"/>
  <c r="H115" i="13" s="1"/>
  <c r="G56" i="13"/>
  <c r="H56" i="13" s="1"/>
  <c r="G36" i="13"/>
  <c r="H36" i="13" s="1"/>
  <c r="G99" i="13"/>
  <c r="H99" i="13" s="1"/>
  <c r="G65" i="13"/>
  <c r="H65" i="13" s="1"/>
  <c r="G52" i="13"/>
  <c r="H52" i="13" s="1"/>
  <c r="G28" i="13"/>
  <c r="H28" i="13" s="1"/>
  <c r="G48" i="13"/>
  <c r="H48" i="13" s="1"/>
  <c r="H20" i="13"/>
  <c r="H24" i="13"/>
  <c r="G19" i="11"/>
  <c r="H19" i="11" s="1"/>
  <c r="I19" i="11" s="1"/>
  <c r="G20" i="11"/>
  <c r="H20" i="11" s="1"/>
  <c r="I20" i="11" s="1"/>
  <c r="G21" i="11"/>
  <c r="H21" i="11" s="1"/>
  <c r="I21" i="11" s="1"/>
  <c r="G105" i="10"/>
  <c r="H105" i="10" s="1"/>
  <c r="G40" i="10"/>
  <c r="H40" i="10" s="1"/>
  <c r="G83" i="10"/>
  <c r="H83" i="10" s="1"/>
  <c r="G46" i="10"/>
  <c r="H46" i="10" s="1"/>
  <c r="G106" i="10"/>
  <c r="H106" i="10" s="1"/>
  <c r="G30" i="10"/>
  <c r="H30" i="10" s="1"/>
  <c r="G23" i="10"/>
  <c r="H23" i="10" s="1"/>
  <c r="G75" i="10"/>
  <c r="H75" i="10" s="1"/>
  <c r="G47" i="10"/>
  <c r="H47" i="10" s="1"/>
  <c r="G31" i="10"/>
  <c r="H31" i="10" s="1"/>
  <c r="G87" i="10"/>
  <c r="H87" i="10" s="1"/>
  <c r="G95" i="10"/>
  <c r="H95" i="10" s="1"/>
  <c r="G79" i="10"/>
  <c r="H79" i="10" s="1"/>
  <c r="G63" i="10"/>
  <c r="H63" i="10" s="1"/>
  <c r="G115" i="10"/>
  <c r="H115" i="10" s="1"/>
  <c r="G61" i="10"/>
  <c r="H61" i="10" s="1"/>
  <c r="G53" i="10"/>
  <c r="H53" i="10" s="1"/>
  <c r="G97" i="10"/>
  <c r="H97" i="10" s="1"/>
  <c r="G37" i="10"/>
  <c r="H37" i="10" s="1"/>
  <c r="G109" i="10"/>
  <c r="H109" i="10" s="1"/>
  <c r="G111" i="10"/>
  <c r="H111" i="10" s="1"/>
  <c r="G122" i="10"/>
  <c r="H122" i="10" s="1"/>
  <c r="G110" i="10"/>
  <c r="H110" i="10" s="1"/>
  <c r="G56" i="10"/>
  <c r="H56" i="10" s="1"/>
  <c r="G118" i="10"/>
  <c r="H118" i="10" s="1"/>
  <c r="G45" i="10"/>
  <c r="H45" i="10" s="1"/>
  <c r="G24" i="10"/>
  <c r="H24" i="10" s="1"/>
  <c r="G101" i="10"/>
  <c r="H101" i="10" s="1"/>
  <c r="G41" i="10"/>
  <c r="H41" i="10" s="1"/>
  <c r="G33" i="10"/>
  <c r="H33" i="10" s="1"/>
  <c r="G114" i="10"/>
  <c r="H114" i="10" s="1"/>
  <c r="G62" i="10"/>
  <c r="H62" i="10" s="1"/>
  <c r="G126" i="10"/>
  <c r="H126" i="10" s="1"/>
  <c r="G25" i="10"/>
  <c r="H25" i="10" s="1"/>
  <c r="G57" i="10"/>
  <c r="H57" i="10" s="1"/>
  <c r="G49" i="10"/>
  <c r="H49" i="10" s="1"/>
  <c r="G134" i="10"/>
  <c r="H134" i="10" s="1"/>
  <c r="G29" i="10"/>
  <c r="H29" i="10" s="1"/>
  <c r="G91" i="10"/>
  <c r="H91" i="10" s="1"/>
  <c r="G130" i="10"/>
  <c r="H130" i="10" s="1"/>
  <c r="G113" i="10"/>
  <c r="H113" i="10" s="1"/>
  <c r="G107" i="10"/>
  <c r="H107" i="10" s="1"/>
  <c r="G65" i="10"/>
  <c r="H65" i="10" s="1"/>
  <c r="F22" i="10"/>
  <c r="G22" i="10" s="1"/>
  <c r="D134" i="1" l="1"/>
  <c r="H126" i="11"/>
  <c r="J126" i="11"/>
  <c r="H133" i="11"/>
  <c r="J133" i="11"/>
  <c r="J127" i="11"/>
  <c r="H127" i="11"/>
  <c r="H129" i="11"/>
  <c r="J129" i="11"/>
  <c r="J120" i="11"/>
  <c r="H120" i="11"/>
  <c r="J119" i="11"/>
  <c r="H119" i="11"/>
  <c r="J130" i="11"/>
  <c r="H130" i="11"/>
  <c r="H128" i="11"/>
  <c r="J128" i="11"/>
  <c r="J116" i="11"/>
  <c r="H116" i="11"/>
  <c r="J117" i="11"/>
  <c r="H117" i="11"/>
  <c r="J134" i="11"/>
  <c r="H134" i="11"/>
  <c r="H122" i="11"/>
  <c r="J122" i="11"/>
  <c r="J124" i="11"/>
  <c r="H124" i="11"/>
  <c r="H118" i="11"/>
  <c r="J118" i="11"/>
  <c r="H131" i="11"/>
  <c r="J131" i="11"/>
  <c r="H123" i="11"/>
  <c r="J123" i="11"/>
  <c r="H132" i="11"/>
  <c r="J132" i="11"/>
  <c r="H121" i="11"/>
  <c r="J121" i="11"/>
  <c r="H125" i="11"/>
  <c r="J125" i="11"/>
  <c r="J115" i="11"/>
  <c r="H115" i="11"/>
  <c r="J70" i="11"/>
  <c r="H70" i="11"/>
  <c r="J36" i="11"/>
  <c r="H36" i="11"/>
  <c r="J32" i="11"/>
  <c r="H32" i="11"/>
  <c r="J88" i="11"/>
  <c r="H88" i="11"/>
  <c r="H35" i="11"/>
  <c r="J35" i="11"/>
  <c r="H86" i="11"/>
  <c r="J86" i="11"/>
  <c r="J40" i="11"/>
  <c r="H40" i="11"/>
  <c r="H102" i="11"/>
  <c r="J102" i="11"/>
  <c r="H56" i="11"/>
  <c r="J56" i="11"/>
  <c r="H80" i="11"/>
  <c r="J80" i="11"/>
  <c r="H84" i="11"/>
  <c r="J84" i="11"/>
  <c r="J104" i="11"/>
  <c r="H104" i="11"/>
  <c r="H108" i="11"/>
  <c r="J108" i="11"/>
  <c r="J54" i="11"/>
  <c r="H54" i="11"/>
  <c r="J28" i="11"/>
  <c r="H28" i="11"/>
  <c r="H100" i="11"/>
  <c r="J100" i="11"/>
  <c r="H64" i="11"/>
  <c r="J64" i="11"/>
  <c r="H81" i="11"/>
  <c r="J81" i="11"/>
  <c r="H24" i="11"/>
  <c r="J24" i="11"/>
  <c r="H91" i="11"/>
  <c r="J91" i="11"/>
  <c r="H52" i="11"/>
  <c r="J52" i="11"/>
  <c r="J48" i="11"/>
  <c r="H48" i="11"/>
  <c r="H22" i="11"/>
  <c r="J22" i="11"/>
  <c r="H44" i="11"/>
  <c r="J44" i="11"/>
  <c r="J96" i="11"/>
  <c r="H96" i="11"/>
  <c r="J92" i="11"/>
  <c r="H92" i="11"/>
  <c r="H112" i="11"/>
  <c r="J112" i="11"/>
  <c r="J72" i="11"/>
  <c r="H72" i="11"/>
  <c r="J21" i="11"/>
  <c r="J20" i="11"/>
  <c r="J19" i="11"/>
  <c r="H22" i="10"/>
  <c r="D135" i="1" l="1"/>
  <c r="C9" i="5"/>
  <c r="I9" i="5"/>
  <c r="A14" i="12"/>
  <c r="A13" i="12"/>
  <c r="B3" i="11" l="1"/>
  <c r="D134" i="11"/>
  <c r="C134" i="11"/>
  <c r="B134" i="11"/>
  <c r="A134" i="11"/>
  <c r="D133" i="11"/>
  <c r="C133" i="11"/>
  <c r="B133" i="11"/>
  <c r="A133" i="11"/>
  <c r="D132" i="11"/>
  <c r="C132" i="11"/>
  <c r="B132" i="11"/>
  <c r="A132" i="11"/>
  <c r="D131" i="11"/>
  <c r="C131" i="11"/>
  <c r="B131" i="11"/>
  <c r="A131" i="11"/>
  <c r="B116" i="11"/>
  <c r="C116" i="11"/>
  <c r="D116" i="11"/>
  <c r="B117" i="11"/>
  <c r="C117" i="11"/>
  <c r="D117" i="11"/>
  <c r="B118" i="11"/>
  <c r="C118" i="11"/>
  <c r="D118" i="11"/>
  <c r="B119" i="11"/>
  <c r="C119" i="11"/>
  <c r="D119" i="11"/>
  <c r="B120" i="11"/>
  <c r="C120" i="11"/>
  <c r="D120" i="11"/>
  <c r="B121" i="11"/>
  <c r="C121" i="11"/>
  <c r="D121" i="11"/>
  <c r="B122" i="11"/>
  <c r="C122" i="11"/>
  <c r="D122" i="11"/>
  <c r="B123" i="11"/>
  <c r="C123" i="11"/>
  <c r="D123" i="11"/>
  <c r="B124" i="11"/>
  <c r="C124" i="11"/>
  <c r="D124" i="11"/>
  <c r="B125" i="11"/>
  <c r="C125" i="11"/>
  <c r="D125" i="11"/>
  <c r="B126" i="11"/>
  <c r="C126" i="11"/>
  <c r="D126" i="11"/>
  <c r="B127" i="11"/>
  <c r="C127" i="11"/>
  <c r="D127" i="11"/>
  <c r="B128" i="11"/>
  <c r="C128" i="11"/>
  <c r="D128" i="11"/>
  <c r="B129" i="11"/>
  <c r="C129" i="11"/>
  <c r="D129" i="11"/>
  <c r="B130" i="11"/>
  <c r="C130" i="11"/>
  <c r="D130" i="11"/>
  <c r="C115" i="11"/>
  <c r="B115" i="11"/>
  <c r="D115" i="11"/>
  <c r="B20" i="11"/>
  <c r="C20" i="11"/>
  <c r="D20" i="11"/>
  <c r="B21" i="11"/>
  <c r="C21" i="11"/>
  <c r="D21" i="11"/>
  <c r="B22" i="11"/>
  <c r="C22" i="11"/>
  <c r="D22" i="11"/>
  <c r="B23" i="11"/>
  <c r="C23" i="11"/>
  <c r="D23" i="11"/>
  <c r="B24" i="11"/>
  <c r="C24" i="11"/>
  <c r="D24" i="11"/>
  <c r="B25" i="11"/>
  <c r="C25" i="11"/>
  <c r="D25" i="11"/>
  <c r="B26" i="11"/>
  <c r="C26" i="11"/>
  <c r="D26" i="11"/>
  <c r="B27" i="11"/>
  <c r="C27" i="11"/>
  <c r="D27" i="11"/>
  <c r="B28" i="11"/>
  <c r="C28" i="11"/>
  <c r="D28" i="11"/>
  <c r="B29" i="11"/>
  <c r="C29" i="11"/>
  <c r="D29" i="11"/>
  <c r="B30" i="11"/>
  <c r="C30" i="11"/>
  <c r="D30" i="11"/>
  <c r="B31" i="11"/>
  <c r="C31" i="11"/>
  <c r="D31" i="11"/>
  <c r="B32" i="11"/>
  <c r="C32" i="11"/>
  <c r="D32" i="11"/>
  <c r="B33" i="11"/>
  <c r="C33" i="11"/>
  <c r="D33" i="11"/>
  <c r="B34" i="11"/>
  <c r="C34" i="11"/>
  <c r="D34" i="11"/>
  <c r="B35" i="11"/>
  <c r="C35" i="11"/>
  <c r="D35" i="11"/>
  <c r="B36" i="11"/>
  <c r="C36" i="11"/>
  <c r="D36" i="11"/>
  <c r="B37" i="11"/>
  <c r="C37" i="11"/>
  <c r="D37" i="11"/>
  <c r="B38" i="11"/>
  <c r="C38" i="11"/>
  <c r="D38" i="11"/>
  <c r="B39" i="11"/>
  <c r="C39" i="11"/>
  <c r="D39" i="11"/>
  <c r="B40" i="11"/>
  <c r="C40" i="11"/>
  <c r="D40" i="11"/>
  <c r="B41" i="11"/>
  <c r="C41" i="11"/>
  <c r="D41" i="11"/>
  <c r="B42" i="11"/>
  <c r="C42" i="11"/>
  <c r="D42" i="11"/>
  <c r="B43" i="11"/>
  <c r="C43" i="11"/>
  <c r="D43" i="11"/>
  <c r="B44" i="11"/>
  <c r="C44" i="11"/>
  <c r="D44" i="11"/>
  <c r="B45" i="11"/>
  <c r="C45" i="11"/>
  <c r="D45" i="11"/>
  <c r="B46" i="11"/>
  <c r="C46" i="11"/>
  <c r="D46" i="11"/>
  <c r="B47" i="11"/>
  <c r="C47" i="11"/>
  <c r="D47" i="11"/>
  <c r="B48" i="11"/>
  <c r="C48" i="11"/>
  <c r="D48" i="11"/>
  <c r="B49" i="11"/>
  <c r="C49" i="11"/>
  <c r="D49" i="11"/>
  <c r="B50" i="11"/>
  <c r="C50" i="11"/>
  <c r="D50" i="11"/>
  <c r="B51" i="11"/>
  <c r="C51" i="11"/>
  <c r="D51" i="11"/>
  <c r="B52" i="11"/>
  <c r="C52" i="11"/>
  <c r="D52" i="11"/>
  <c r="B53" i="11"/>
  <c r="C53" i="11"/>
  <c r="D53" i="11"/>
  <c r="B54" i="11"/>
  <c r="C54" i="11"/>
  <c r="D54" i="11"/>
  <c r="B55" i="11"/>
  <c r="C55" i="11"/>
  <c r="D55" i="11"/>
  <c r="B56" i="11"/>
  <c r="C56" i="11"/>
  <c r="D56" i="11"/>
  <c r="B57" i="11"/>
  <c r="C57" i="11"/>
  <c r="D57" i="11"/>
  <c r="B58" i="11"/>
  <c r="C58" i="11"/>
  <c r="D58" i="11"/>
  <c r="B59" i="11"/>
  <c r="C59" i="11"/>
  <c r="D59" i="11"/>
  <c r="B60" i="11"/>
  <c r="C60" i="11"/>
  <c r="D60" i="11"/>
  <c r="B61" i="11"/>
  <c r="C61" i="11"/>
  <c r="D61" i="11"/>
  <c r="B62" i="11"/>
  <c r="C62" i="11"/>
  <c r="D62" i="11"/>
  <c r="B63" i="11"/>
  <c r="C63" i="11"/>
  <c r="D63" i="11"/>
  <c r="B64" i="11"/>
  <c r="C64" i="11"/>
  <c r="D64" i="11"/>
  <c r="B65" i="11"/>
  <c r="C65" i="11"/>
  <c r="D65" i="11"/>
  <c r="B66" i="11"/>
  <c r="C66" i="11"/>
  <c r="D66" i="11"/>
  <c r="B67" i="11"/>
  <c r="C67" i="11"/>
  <c r="D67" i="11"/>
  <c r="B68" i="11"/>
  <c r="C68" i="11"/>
  <c r="D68" i="11"/>
  <c r="B69" i="11"/>
  <c r="C69" i="11"/>
  <c r="D69" i="11"/>
  <c r="B70" i="11"/>
  <c r="C70" i="11"/>
  <c r="D70" i="11"/>
  <c r="B71" i="11"/>
  <c r="C71" i="11"/>
  <c r="D71" i="11"/>
  <c r="B72" i="11"/>
  <c r="C72" i="11"/>
  <c r="D72" i="11"/>
  <c r="B73" i="11"/>
  <c r="C73" i="11"/>
  <c r="D73" i="11"/>
  <c r="B74" i="11"/>
  <c r="C74" i="11"/>
  <c r="D74" i="11"/>
  <c r="B75" i="11"/>
  <c r="C75" i="11"/>
  <c r="D75" i="11"/>
  <c r="B76" i="11"/>
  <c r="C76" i="11"/>
  <c r="D76" i="11"/>
  <c r="B77" i="11"/>
  <c r="C77" i="11"/>
  <c r="D77" i="11"/>
  <c r="B78" i="11"/>
  <c r="C78" i="11"/>
  <c r="D78" i="11"/>
  <c r="B79" i="11"/>
  <c r="C79" i="11"/>
  <c r="D79" i="11"/>
  <c r="B80" i="11"/>
  <c r="C80" i="11"/>
  <c r="D80" i="11"/>
  <c r="B81" i="11"/>
  <c r="C81" i="11"/>
  <c r="D81" i="11"/>
  <c r="B82" i="11"/>
  <c r="C82" i="11"/>
  <c r="D82" i="11"/>
  <c r="B83" i="11"/>
  <c r="C83" i="11"/>
  <c r="D83" i="11"/>
  <c r="B84" i="11"/>
  <c r="C84" i="11"/>
  <c r="D84" i="11"/>
  <c r="B85" i="11"/>
  <c r="C85" i="11"/>
  <c r="D85" i="11"/>
  <c r="B86" i="11"/>
  <c r="C86" i="11"/>
  <c r="D86" i="11"/>
  <c r="B87" i="11"/>
  <c r="C87" i="11"/>
  <c r="D87" i="11"/>
  <c r="B88" i="11"/>
  <c r="C88" i="11"/>
  <c r="D88" i="11"/>
  <c r="B89" i="11"/>
  <c r="C89" i="11"/>
  <c r="D89" i="11"/>
  <c r="B90" i="11"/>
  <c r="C90" i="11"/>
  <c r="D90" i="11"/>
  <c r="B91" i="11"/>
  <c r="C91" i="11"/>
  <c r="D91" i="11"/>
  <c r="B92" i="11"/>
  <c r="C92" i="11"/>
  <c r="D92" i="11"/>
  <c r="B93" i="11"/>
  <c r="C93" i="11"/>
  <c r="D93" i="11"/>
  <c r="B94" i="11"/>
  <c r="C94" i="11"/>
  <c r="D94" i="11"/>
  <c r="B95" i="11"/>
  <c r="C95" i="11"/>
  <c r="D95" i="11"/>
  <c r="B96" i="11"/>
  <c r="C96" i="11"/>
  <c r="D96" i="11"/>
  <c r="B97" i="11"/>
  <c r="C97" i="11"/>
  <c r="D97" i="11"/>
  <c r="B98" i="11"/>
  <c r="C98" i="11"/>
  <c r="D98" i="11"/>
  <c r="B99" i="11"/>
  <c r="C99" i="11"/>
  <c r="D99" i="11"/>
  <c r="B100" i="11"/>
  <c r="C100" i="11"/>
  <c r="D100" i="11"/>
  <c r="B101" i="11"/>
  <c r="C101" i="11"/>
  <c r="D101" i="11"/>
  <c r="B102" i="11"/>
  <c r="C102" i="11"/>
  <c r="D102" i="11"/>
  <c r="B103" i="11"/>
  <c r="C103" i="11"/>
  <c r="D103" i="11"/>
  <c r="B104" i="11"/>
  <c r="C104" i="11"/>
  <c r="D104" i="11"/>
  <c r="B105" i="11"/>
  <c r="C105" i="11"/>
  <c r="D105" i="11"/>
  <c r="B106" i="11"/>
  <c r="C106" i="11"/>
  <c r="D106" i="11"/>
  <c r="B107" i="11"/>
  <c r="C107" i="11"/>
  <c r="D107" i="11"/>
  <c r="B108" i="11"/>
  <c r="C108" i="11"/>
  <c r="D108" i="11"/>
  <c r="B109" i="11"/>
  <c r="C109" i="11"/>
  <c r="D109" i="11"/>
  <c r="B110" i="11"/>
  <c r="C110" i="11"/>
  <c r="D110" i="11"/>
  <c r="B111" i="11"/>
  <c r="C111" i="11"/>
  <c r="D111" i="11"/>
  <c r="B112" i="11"/>
  <c r="C112" i="11"/>
  <c r="D112" i="11"/>
  <c r="B113" i="11"/>
  <c r="C113" i="11"/>
  <c r="D113" i="11"/>
  <c r="B114" i="11"/>
  <c r="C114" i="11"/>
  <c r="D114" i="11"/>
  <c r="D19" i="11"/>
  <c r="C19" i="11"/>
  <c r="A116" i="11"/>
  <c r="A117" i="11"/>
  <c r="A118" i="11"/>
  <c r="A119" i="11"/>
  <c r="A120" i="11"/>
  <c r="A121" i="11"/>
  <c r="A122" i="11"/>
  <c r="A123" i="11"/>
  <c r="A124" i="11"/>
  <c r="A125" i="11"/>
  <c r="A126" i="11"/>
  <c r="A127" i="11"/>
  <c r="A128" i="11"/>
  <c r="A129" i="11"/>
  <c r="A130" i="11"/>
  <c r="A115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A51" i="11"/>
  <c r="A52" i="11"/>
  <c r="A53" i="11"/>
  <c r="A54" i="11"/>
  <c r="A55" i="11"/>
  <c r="A56" i="11"/>
  <c r="A57" i="11"/>
  <c r="A58" i="11"/>
  <c r="A59" i="11"/>
  <c r="A60" i="11"/>
  <c r="A61" i="11"/>
  <c r="A62" i="11"/>
  <c r="A63" i="11"/>
  <c r="A64" i="11"/>
  <c r="A65" i="11"/>
  <c r="A66" i="11"/>
  <c r="A67" i="11"/>
  <c r="A68" i="11"/>
  <c r="A69" i="11"/>
  <c r="A70" i="11"/>
  <c r="A71" i="11"/>
  <c r="A72" i="11"/>
  <c r="A73" i="11"/>
  <c r="A74" i="11"/>
  <c r="A75" i="11"/>
  <c r="A76" i="11"/>
  <c r="A77" i="11"/>
  <c r="A78" i="11"/>
  <c r="A79" i="11"/>
  <c r="A80" i="11"/>
  <c r="A81" i="11"/>
  <c r="A82" i="11"/>
  <c r="A83" i="11"/>
  <c r="A84" i="11"/>
  <c r="A85" i="11"/>
  <c r="A86" i="11"/>
  <c r="A87" i="11"/>
  <c r="A88" i="11"/>
  <c r="A89" i="11"/>
  <c r="A90" i="11"/>
  <c r="A91" i="11"/>
  <c r="A92" i="11"/>
  <c r="A93" i="11"/>
  <c r="A94" i="11"/>
  <c r="A95" i="11"/>
  <c r="A96" i="11"/>
  <c r="A97" i="11"/>
  <c r="A98" i="11"/>
  <c r="A99" i="11"/>
  <c r="A100" i="11"/>
  <c r="A101" i="11"/>
  <c r="A102" i="11"/>
  <c r="A103" i="11"/>
  <c r="A104" i="11"/>
  <c r="A105" i="11"/>
  <c r="A106" i="11"/>
  <c r="A107" i="11"/>
  <c r="A108" i="11"/>
  <c r="A109" i="11"/>
  <c r="A110" i="11"/>
  <c r="A111" i="11"/>
  <c r="A112" i="11"/>
  <c r="A113" i="11"/>
  <c r="A114" i="11"/>
  <c r="A19" i="11"/>
  <c r="A13" i="11"/>
  <c r="A12" i="11"/>
  <c r="A116" i="10"/>
  <c r="A117" i="10"/>
  <c r="A118" i="10"/>
  <c r="A119" i="10"/>
  <c r="A120" i="10"/>
  <c r="A121" i="10"/>
  <c r="A122" i="10"/>
  <c r="A123" i="10"/>
  <c r="A124" i="10"/>
  <c r="A125" i="10"/>
  <c r="A126" i="10"/>
  <c r="A127" i="10"/>
  <c r="A128" i="10"/>
  <c r="A129" i="10"/>
  <c r="A130" i="10"/>
  <c r="A131" i="10"/>
  <c r="A132" i="10"/>
  <c r="A133" i="10"/>
  <c r="A134" i="10"/>
  <c r="A115" i="10"/>
  <c r="B116" i="10"/>
  <c r="B117" i="10"/>
  <c r="B118" i="10"/>
  <c r="B119" i="10"/>
  <c r="B120" i="10"/>
  <c r="B121" i="10"/>
  <c r="B122" i="10"/>
  <c r="B123" i="10"/>
  <c r="B124" i="10"/>
  <c r="B125" i="10"/>
  <c r="B126" i="10"/>
  <c r="B127" i="10"/>
  <c r="B128" i="10"/>
  <c r="B129" i="10"/>
  <c r="B130" i="10"/>
  <c r="B131" i="10"/>
  <c r="B132" i="10"/>
  <c r="B133" i="10"/>
  <c r="B134" i="10"/>
  <c r="B115" i="10"/>
  <c r="A19" i="10"/>
  <c r="A20" i="10"/>
  <c r="B20" i="10"/>
  <c r="A21" i="10"/>
  <c r="B21" i="10"/>
  <c r="A22" i="10"/>
  <c r="B22" i="10"/>
  <c r="A23" i="10"/>
  <c r="B23" i="10"/>
  <c r="A24" i="10"/>
  <c r="B24" i="10"/>
  <c r="A25" i="10"/>
  <c r="B25" i="10"/>
  <c r="A26" i="10"/>
  <c r="B26" i="10"/>
  <c r="A27" i="10"/>
  <c r="B27" i="10"/>
  <c r="A28" i="10"/>
  <c r="B28" i="10"/>
  <c r="A29" i="10"/>
  <c r="B29" i="10"/>
  <c r="A30" i="10"/>
  <c r="B30" i="10"/>
  <c r="A31" i="10"/>
  <c r="B31" i="10"/>
  <c r="A32" i="10"/>
  <c r="B32" i="10"/>
  <c r="A33" i="10"/>
  <c r="B33" i="10"/>
  <c r="A34" i="10"/>
  <c r="B34" i="10"/>
  <c r="A35" i="10"/>
  <c r="B35" i="10"/>
  <c r="A36" i="10"/>
  <c r="B36" i="10"/>
  <c r="A37" i="10"/>
  <c r="B37" i="10"/>
  <c r="A38" i="10"/>
  <c r="B38" i="10"/>
  <c r="A39" i="10"/>
  <c r="B39" i="10"/>
  <c r="A40" i="10"/>
  <c r="B40" i="10"/>
  <c r="A41" i="10"/>
  <c r="B41" i="10"/>
  <c r="A42" i="10"/>
  <c r="B42" i="10"/>
  <c r="A43" i="10"/>
  <c r="B43" i="10"/>
  <c r="A44" i="10"/>
  <c r="B44" i="10"/>
  <c r="A45" i="10"/>
  <c r="B45" i="10"/>
  <c r="A46" i="10"/>
  <c r="B46" i="10"/>
  <c r="A47" i="10"/>
  <c r="B47" i="10"/>
  <c r="A48" i="10"/>
  <c r="B48" i="10"/>
  <c r="A49" i="10"/>
  <c r="B49" i="10"/>
  <c r="A50" i="10"/>
  <c r="B50" i="10"/>
  <c r="A51" i="10"/>
  <c r="B51" i="10"/>
  <c r="A52" i="10"/>
  <c r="B52" i="10"/>
  <c r="A53" i="10"/>
  <c r="B53" i="10"/>
  <c r="A54" i="10"/>
  <c r="B54" i="10"/>
  <c r="A55" i="10"/>
  <c r="B55" i="10"/>
  <c r="A56" i="10"/>
  <c r="B56" i="10"/>
  <c r="A57" i="10"/>
  <c r="B57" i="10"/>
  <c r="A58" i="10"/>
  <c r="B58" i="10"/>
  <c r="A59" i="10"/>
  <c r="B59" i="10"/>
  <c r="A60" i="10"/>
  <c r="B60" i="10"/>
  <c r="A61" i="10"/>
  <c r="B61" i="10"/>
  <c r="A62" i="10"/>
  <c r="B62" i="10"/>
  <c r="A63" i="10"/>
  <c r="B63" i="10"/>
  <c r="A64" i="10"/>
  <c r="B64" i="10"/>
  <c r="A65" i="10"/>
  <c r="B65" i="10"/>
  <c r="A66" i="10"/>
  <c r="B66" i="10"/>
  <c r="A67" i="10"/>
  <c r="B67" i="10"/>
  <c r="A68" i="10"/>
  <c r="B68" i="10"/>
  <c r="A69" i="10"/>
  <c r="B69" i="10"/>
  <c r="A70" i="10"/>
  <c r="B70" i="10"/>
  <c r="A71" i="10"/>
  <c r="B71" i="10"/>
  <c r="A72" i="10"/>
  <c r="B72" i="10"/>
  <c r="A73" i="10"/>
  <c r="B73" i="10"/>
  <c r="A74" i="10"/>
  <c r="B74" i="10"/>
  <c r="A75" i="10"/>
  <c r="B75" i="10"/>
  <c r="A76" i="10"/>
  <c r="B76" i="10"/>
  <c r="A77" i="10"/>
  <c r="B77" i="10"/>
  <c r="A78" i="10"/>
  <c r="B78" i="10"/>
  <c r="A79" i="10"/>
  <c r="B79" i="10"/>
  <c r="A80" i="10"/>
  <c r="B80" i="10"/>
  <c r="A81" i="10"/>
  <c r="B81" i="10"/>
  <c r="A82" i="10"/>
  <c r="B82" i="10"/>
  <c r="A83" i="10"/>
  <c r="B83" i="10"/>
  <c r="A84" i="10"/>
  <c r="B84" i="10"/>
  <c r="A85" i="10"/>
  <c r="B85" i="10"/>
  <c r="A86" i="10"/>
  <c r="B86" i="10"/>
  <c r="A87" i="10"/>
  <c r="B87" i="10"/>
  <c r="A88" i="10"/>
  <c r="B88" i="10"/>
  <c r="A89" i="10"/>
  <c r="B89" i="10"/>
  <c r="A90" i="10"/>
  <c r="B90" i="10"/>
  <c r="A91" i="10"/>
  <c r="B91" i="10"/>
  <c r="A92" i="10"/>
  <c r="B92" i="10"/>
  <c r="A93" i="10"/>
  <c r="B93" i="10"/>
  <c r="A94" i="10"/>
  <c r="B94" i="10"/>
  <c r="A95" i="10"/>
  <c r="B95" i="10"/>
  <c r="A96" i="10"/>
  <c r="B96" i="10"/>
  <c r="A97" i="10"/>
  <c r="B97" i="10"/>
  <c r="A98" i="10"/>
  <c r="B98" i="10"/>
  <c r="A99" i="10"/>
  <c r="B99" i="10"/>
  <c r="A100" i="10"/>
  <c r="B100" i="10"/>
  <c r="A101" i="10"/>
  <c r="B101" i="10"/>
  <c r="A102" i="10"/>
  <c r="B102" i="10"/>
  <c r="A103" i="10"/>
  <c r="B103" i="10"/>
  <c r="A104" i="10"/>
  <c r="B104" i="10"/>
  <c r="A105" i="10"/>
  <c r="B105" i="10"/>
  <c r="A106" i="10"/>
  <c r="B106" i="10"/>
  <c r="A107" i="10"/>
  <c r="B107" i="10"/>
  <c r="A108" i="10"/>
  <c r="B108" i="10"/>
  <c r="A109" i="10"/>
  <c r="B109" i="10"/>
  <c r="A110" i="10"/>
  <c r="B110" i="10"/>
  <c r="A111" i="10"/>
  <c r="B111" i="10"/>
  <c r="A112" i="10"/>
  <c r="B112" i="10"/>
  <c r="A113" i="10"/>
  <c r="B113" i="10"/>
  <c r="A114" i="10"/>
  <c r="B114" i="10"/>
  <c r="B19" i="10"/>
  <c r="A13" i="10"/>
  <c r="A12" i="10"/>
  <c r="B2" i="10"/>
  <c r="D129" i="1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B3" i="5"/>
  <c r="I112" i="5" s="1"/>
  <c r="J112" i="5" s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H17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B1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D139" i="1"/>
  <c r="D140" i="1" s="1"/>
  <c r="I74" i="1"/>
  <c r="I73" i="1"/>
  <c r="I72" i="1"/>
  <c r="I71" i="1"/>
  <c r="I70" i="1"/>
  <c r="I69" i="1"/>
  <c r="I68" i="1"/>
  <c r="I67" i="1"/>
  <c r="I75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58" i="5" l="1"/>
  <c r="J58" i="5" s="1"/>
  <c r="I101" i="5"/>
  <c r="J101" i="5" s="1"/>
  <c r="I76" i="5"/>
  <c r="J76" i="5" s="1"/>
  <c r="I84" i="5"/>
  <c r="J84" i="5" s="1"/>
  <c r="I46" i="5"/>
  <c r="J46" i="5" s="1"/>
  <c r="I99" i="5"/>
  <c r="J99" i="5" s="1"/>
  <c r="I104" i="5"/>
  <c r="J104" i="5" s="1"/>
  <c r="I28" i="5"/>
  <c r="J28" i="5" s="1"/>
  <c r="I52" i="5"/>
  <c r="J52" i="5" s="1"/>
  <c r="I26" i="5"/>
  <c r="J26" i="5" s="1"/>
  <c r="I80" i="5"/>
  <c r="J80" i="5" s="1"/>
  <c r="I78" i="5"/>
  <c r="J78" i="5" s="1"/>
  <c r="I109" i="5"/>
  <c r="J109" i="5" s="1"/>
  <c r="I127" i="5"/>
  <c r="J127" i="5" s="1"/>
  <c r="I57" i="5"/>
  <c r="J57" i="5" s="1"/>
  <c r="I33" i="5"/>
  <c r="J33" i="5" s="1"/>
  <c r="I79" i="5"/>
  <c r="J79" i="5" s="1"/>
  <c r="I55" i="5"/>
  <c r="J55" i="5" s="1"/>
  <c r="I31" i="5"/>
  <c r="J31" i="5" s="1"/>
  <c r="I66" i="5"/>
  <c r="J66" i="5" s="1"/>
  <c r="I38" i="5"/>
  <c r="J38" i="5" s="1"/>
  <c r="I87" i="5"/>
  <c r="J87" i="5" s="1"/>
  <c r="I85" i="5"/>
  <c r="J85" i="5" s="1"/>
  <c r="I93" i="5"/>
  <c r="J93" i="5" s="1"/>
  <c r="I97" i="5"/>
  <c r="J97" i="5" s="1"/>
  <c r="I90" i="5"/>
  <c r="J90" i="5" s="1"/>
  <c r="I86" i="5"/>
  <c r="J86" i="5" s="1"/>
  <c r="I131" i="5"/>
  <c r="J131" i="5" s="1"/>
  <c r="I123" i="5"/>
  <c r="J123" i="5" s="1"/>
  <c r="I115" i="5"/>
  <c r="J115" i="5" s="1"/>
  <c r="I119" i="5"/>
  <c r="J119" i="5" s="1"/>
  <c r="I65" i="5"/>
  <c r="J65" i="5" s="1"/>
  <c r="I41" i="5"/>
  <c r="J41" i="5" s="1"/>
  <c r="I68" i="5"/>
  <c r="J68" i="5" s="1"/>
  <c r="I44" i="5"/>
  <c r="J44" i="5" s="1"/>
  <c r="I20" i="5"/>
  <c r="J20" i="5" s="1"/>
  <c r="I63" i="5"/>
  <c r="J63" i="5" s="1"/>
  <c r="I39" i="5"/>
  <c r="J39" i="5" s="1"/>
  <c r="I70" i="5"/>
  <c r="J70" i="5" s="1"/>
  <c r="I54" i="5"/>
  <c r="J54" i="5" s="1"/>
  <c r="I42" i="5"/>
  <c r="J42" i="5" s="1"/>
  <c r="I18" i="5"/>
  <c r="J18" i="5" s="1"/>
  <c r="I105" i="5"/>
  <c r="J105" i="5" s="1"/>
  <c r="I81" i="5"/>
  <c r="J81" i="5" s="1"/>
  <c r="I89" i="5"/>
  <c r="J89" i="5" s="1"/>
  <c r="I107" i="5"/>
  <c r="J107" i="5" s="1"/>
  <c r="I106" i="5"/>
  <c r="J106" i="5" s="1"/>
  <c r="I102" i="5"/>
  <c r="J102" i="5" s="1"/>
  <c r="I96" i="5"/>
  <c r="J96" i="5" s="1"/>
  <c r="I111" i="5"/>
  <c r="J111" i="5" s="1"/>
  <c r="I125" i="5"/>
  <c r="J125" i="5" s="1"/>
  <c r="I117" i="5"/>
  <c r="J117" i="5" s="1"/>
  <c r="I73" i="5"/>
  <c r="J73" i="5" s="1"/>
  <c r="I49" i="5"/>
  <c r="J49" i="5" s="1"/>
  <c r="I25" i="5"/>
  <c r="J25" i="5" s="1"/>
  <c r="I60" i="5"/>
  <c r="J60" i="5" s="1"/>
  <c r="I36" i="5"/>
  <c r="J36" i="5" s="1"/>
  <c r="I71" i="5"/>
  <c r="J71" i="5" s="1"/>
  <c r="I47" i="5"/>
  <c r="J47" i="5" s="1"/>
  <c r="I23" i="5"/>
  <c r="J23" i="5" s="1"/>
  <c r="I62" i="5"/>
  <c r="J62" i="5" s="1"/>
  <c r="I50" i="5"/>
  <c r="J50" i="5" s="1"/>
  <c r="I34" i="5"/>
  <c r="J34" i="5" s="1"/>
  <c r="I83" i="5"/>
  <c r="J83" i="5" s="1"/>
  <c r="I91" i="5"/>
  <c r="J91" i="5" s="1"/>
  <c r="I95" i="5"/>
  <c r="J95" i="5" s="1"/>
  <c r="I103" i="5"/>
  <c r="J103" i="5" s="1"/>
  <c r="I100" i="5"/>
  <c r="J100" i="5" s="1"/>
  <c r="I88" i="5"/>
  <c r="J88" i="5" s="1"/>
  <c r="I129" i="5"/>
  <c r="J129" i="5" s="1"/>
  <c r="I121" i="5"/>
  <c r="J121" i="5" s="1"/>
  <c r="I113" i="5"/>
  <c r="J113" i="5" s="1"/>
  <c r="I77" i="5"/>
  <c r="J77" i="5" s="1"/>
  <c r="I69" i="5"/>
  <c r="J69" i="5" s="1"/>
  <c r="I61" i="5"/>
  <c r="J61" i="5" s="1"/>
  <c r="I53" i="5"/>
  <c r="J53" i="5" s="1"/>
  <c r="I45" i="5"/>
  <c r="J45" i="5" s="1"/>
  <c r="I37" i="5"/>
  <c r="J37" i="5" s="1"/>
  <c r="I29" i="5"/>
  <c r="J29" i="5" s="1"/>
  <c r="I21" i="5"/>
  <c r="J21" i="5" s="1"/>
  <c r="I72" i="5"/>
  <c r="J72" i="5" s="1"/>
  <c r="I64" i="5"/>
  <c r="J64" i="5" s="1"/>
  <c r="I56" i="5"/>
  <c r="J56" i="5" s="1"/>
  <c r="I48" i="5"/>
  <c r="J48" i="5" s="1"/>
  <c r="I40" i="5"/>
  <c r="J40" i="5" s="1"/>
  <c r="I32" i="5"/>
  <c r="J32" i="5" s="1"/>
  <c r="I24" i="5"/>
  <c r="J24" i="5" s="1"/>
  <c r="I17" i="5"/>
  <c r="J17" i="5" s="1"/>
  <c r="I75" i="5"/>
  <c r="J75" i="5" s="1"/>
  <c r="I67" i="5"/>
  <c r="J67" i="5" s="1"/>
  <c r="I59" i="5"/>
  <c r="J59" i="5" s="1"/>
  <c r="I51" i="5"/>
  <c r="J51" i="5" s="1"/>
  <c r="I43" i="5"/>
  <c r="J43" i="5" s="1"/>
  <c r="I35" i="5"/>
  <c r="J35" i="5" s="1"/>
  <c r="I27" i="5"/>
  <c r="J27" i="5" s="1"/>
  <c r="I19" i="5"/>
  <c r="J19" i="5" s="1"/>
  <c r="I74" i="5"/>
  <c r="J74" i="5" s="1"/>
  <c r="I30" i="5"/>
  <c r="J30" i="5" s="1"/>
  <c r="I22" i="5"/>
  <c r="J22" i="5" s="1"/>
  <c r="I98" i="5"/>
  <c r="J98" i="5" s="1"/>
  <c r="I108" i="5"/>
  <c r="J108" i="5" s="1"/>
  <c r="I92" i="5"/>
  <c r="J92" i="5" s="1"/>
  <c r="I110" i="5"/>
  <c r="J110" i="5" s="1"/>
  <c r="I94" i="5"/>
  <c r="J94" i="5" s="1"/>
  <c r="I82" i="5"/>
  <c r="J82" i="5" s="1"/>
  <c r="I132" i="5"/>
  <c r="J132" i="5" s="1"/>
  <c r="I130" i="5"/>
  <c r="J130" i="5" s="1"/>
  <c r="I128" i="5"/>
  <c r="J128" i="5" s="1"/>
  <c r="I126" i="5"/>
  <c r="J126" i="5" s="1"/>
  <c r="I124" i="5"/>
  <c r="J124" i="5" s="1"/>
  <c r="I122" i="5"/>
  <c r="J122" i="5" s="1"/>
  <c r="I120" i="5"/>
  <c r="J120" i="5" s="1"/>
  <c r="I118" i="5"/>
  <c r="J118" i="5" s="1"/>
  <c r="I116" i="5"/>
  <c r="J116" i="5" s="1"/>
  <c r="I114" i="5"/>
  <c r="J114" i="5" s="1"/>
  <c r="G20" i="12" l="1"/>
  <c r="H20" i="12" s="1"/>
</calcChain>
</file>

<file path=xl/sharedStrings.xml><?xml version="1.0" encoding="utf-8"?>
<sst xmlns="http://schemas.openxmlformats.org/spreadsheetml/2006/main" count="4597" uniqueCount="1864">
  <si>
    <t>Illumina DNA Prep</t>
  </si>
  <si>
    <t>Run ID:</t>
  </si>
  <si>
    <r>
      <t xml:space="preserve">ROWS SHOULD NOT BE DELETED!                                </t>
    </r>
    <r>
      <rPr>
        <sz val="14"/>
        <color theme="1"/>
        <rFont val="Calibri"/>
        <family val="2"/>
        <scheme val="minor"/>
      </rPr>
      <t xml:space="preserve">Unused rows may be hidden. </t>
    </r>
  </si>
  <si>
    <t>Key</t>
  </si>
  <si>
    <t>Library Prep Date:</t>
  </si>
  <si>
    <t>White cells: Fillable</t>
  </si>
  <si>
    <t>Library Prep Technician:</t>
  </si>
  <si>
    <t>Blue cells: Formulas</t>
  </si>
  <si>
    <t>Sequencing Kit Type/Chemistry</t>
  </si>
  <si>
    <t>Dark gray cells: Optional</t>
  </si>
  <si>
    <t>Sequencing Date:</t>
  </si>
  <si>
    <t>Sequencing Technician:</t>
  </si>
  <si>
    <t>Comments:</t>
  </si>
  <si>
    <t>Optional</t>
  </si>
  <si>
    <t>Sample Well</t>
  </si>
  <si>
    <t>State Key</t>
  </si>
  <si>
    <t>Taxonomic ID/Description</t>
  </si>
  <si>
    <t>Project ID</t>
  </si>
  <si>
    <t>Genome Size</t>
  </si>
  <si>
    <t>Input DNA Qubit Reading (ng/ul)</t>
  </si>
  <si>
    <t>Input DNA Nanodrop (260/280)</t>
  </si>
  <si>
    <t>Volume of Input DNA (ul)</t>
  </si>
  <si>
    <t>Quantity of Input DNA (ng)</t>
  </si>
  <si>
    <t>Index Kit</t>
  </si>
  <si>
    <t>Index Plate Well</t>
  </si>
  <si>
    <t>Comments</t>
  </si>
  <si>
    <t>A01</t>
  </si>
  <si>
    <t>B01</t>
  </si>
  <si>
    <t>C01</t>
  </si>
  <si>
    <t>D01</t>
  </si>
  <si>
    <t>E01</t>
  </si>
  <si>
    <t>F01</t>
  </si>
  <si>
    <t>G01</t>
  </si>
  <si>
    <t>H01</t>
  </si>
  <si>
    <t>A02</t>
  </si>
  <si>
    <t>B02</t>
  </si>
  <si>
    <t>C02</t>
  </si>
  <si>
    <t>D02</t>
  </si>
  <si>
    <t>E02</t>
  </si>
  <si>
    <t>F02</t>
  </si>
  <si>
    <t>G02</t>
  </si>
  <si>
    <t>H02</t>
  </si>
  <si>
    <t>A03</t>
  </si>
  <si>
    <t>B03</t>
  </si>
  <si>
    <t>C03</t>
  </si>
  <si>
    <t>D03</t>
  </si>
  <si>
    <t>E03</t>
  </si>
  <si>
    <t>F03</t>
  </si>
  <si>
    <t>G03</t>
  </si>
  <si>
    <t>H03</t>
  </si>
  <si>
    <t>A04</t>
  </si>
  <si>
    <t>B04</t>
  </si>
  <si>
    <t>C04</t>
  </si>
  <si>
    <t>D04</t>
  </si>
  <si>
    <t>E04</t>
  </si>
  <si>
    <t>F04</t>
  </si>
  <si>
    <t>G04</t>
  </si>
  <si>
    <t>H04</t>
  </si>
  <si>
    <t>A05</t>
  </si>
  <si>
    <t>B05</t>
  </si>
  <si>
    <t>C05</t>
  </si>
  <si>
    <t>D05</t>
  </si>
  <si>
    <t>E05</t>
  </si>
  <si>
    <t>F05</t>
  </si>
  <si>
    <t>G05</t>
  </si>
  <si>
    <t>H05</t>
  </si>
  <si>
    <t>A06</t>
  </si>
  <si>
    <t>B06</t>
  </si>
  <si>
    <t>C06</t>
  </si>
  <si>
    <t>D06</t>
  </si>
  <si>
    <t>E06</t>
  </si>
  <si>
    <t>F06</t>
  </si>
  <si>
    <t>G06</t>
  </si>
  <si>
    <t>H06</t>
  </si>
  <si>
    <t>A07</t>
  </si>
  <si>
    <t>B07</t>
  </si>
  <si>
    <t>C07</t>
  </si>
  <si>
    <t>D07</t>
  </si>
  <si>
    <t>E07</t>
  </si>
  <si>
    <t>F07</t>
  </si>
  <si>
    <t>G07</t>
  </si>
  <si>
    <t>H07</t>
  </si>
  <si>
    <t>A08</t>
  </si>
  <si>
    <t>B08</t>
  </si>
  <si>
    <t>C08</t>
  </si>
  <si>
    <t>D08</t>
  </si>
  <si>
    <t>E08</t>
  </si>
  <si>
    <t>F08</t>
  </si>
  <si>
    <t>G08</t>
  </si>
  <si>
    <t>H08</t>
  </si>
  <si>
    <t>A09</t>
  </si>
  <si>
    <t>B09</t>
  </si>
  <si>
    <t>C09</t>
  </si>
  <si>
    <t>D09</t>
  </si>
  <si>
    <t>E09</t>
  </si>
  <si>
    <t>F09</t>
  </si>
  <si>
    <t>G09</t>
  </si>
  <si>
    <t>H09</t>
  </si>
  <si>
    <t>A10</t>
  </si>
  <si>
    <t>B10</t>
  </si>
  <si>
    <t>C10</t>
  </si>
  <si>
    <t>D10</t>
  </si>
  <si>
    <t>E10</t>
  </si>
  <si>
    <t>F10</t>
  </si>
  <si>
    <t>G10</t>
  </si>
  <si>
    <t>H10</t>
  </si>
  <si>
    <t>A11</t>
  </si>
  <si>
    <t>B11</t>
  </si>
  <si>
    <t>C11</t>
  </si>
  <si>
    <t>D11</t>
  </si>
  <si>
    <t>E11</t>
  </si>
  <si>
    <t>F11</t>
  </si>
  <si>
    <t>G11</t>
  </si>
  <si>
    <t>H11</t>
  </si>
  <si>
    <t>A12</t>
  </si>
  <si>
    <t>B12</t>
  </si>
  <si>
    <t>C12</t>
  </si>
  <si>
    <t>D12</t>
  </si>
  <si>
    <t>E12</t>
  </si>
  <si>
    <t>F12</t>
  </si>
  <si>
    <t>G12</t>
  </si>
  <si>
    <t>H12</t>
  </si>
  <si>
    <t>Example</t>
  </si>
  <si>
    <t>2012K-0644_1</t>
  </si>
  <si>
    <t>Total MB:</t>
  </si>
  <si>
    <t>v1</t>
  </si>
  <si>
    <t>MiSeq run, check if yes</t>
  </si>
  <si>
    <t>Pool concentration (Qubit value, ng/ul):</t>
  </si>
  <si>
    <t>Reagent</t>
  </si>
  <si>
    <t>Lot#s</t>
  </si>
  <si>
    <t>Expiration Date</t>
  </si>
  <si>
    <t>Molarity (nM) = (conc/(660g/mol x 1000bp))x 10^6:</t>
  </si>
  <si>
    <t>BLT</t>
  </si>
  <si>
    <t>Volume of pool needed (ul) = (nM)(x)=(4nM)(25ul):</t>
  </si>
  <si>
    <t>TB1</t>
  </si>
  <si>
    <t>Volume of RSB needed (ul) = 25 - volume of pool:</t>
  </si>
  <si>
    <t>EPM</t>
  </si>
  <si>
    <t>Now have 25 ul of 4 nM pooled libraries</t>
  </si>
  <si>
    <t>Indices</t>
  </si>
  <si>
    <t xml:space="preserve"> 5 ul of 4 nM pooled libraries + 5 ul NaOH + 990 ul HT1 = 20 pM library pool</t>
  </si>
  <si>
    <t>IPB</t>
  </si>
  <si>
    <t>Desired Final Loading concentration (12 pM to 20 pM):</t>
  </si>
  <si>
    <t>RSB</t>
  </si>
  <si>
    <t>Volume of 20pM library pool:</t>
  </si>
  <si>
    <t>Hyb buffer</t>
  </si>
  <si>
    <t>Volume of HT1 buffer:</t>
  </si>
  <si>
    <t>Flowcell</t>
  </si>
  <si>
    <t>Percentage of PhiX spiked (if applicable):</t>
  </si>
  <si>
    <t>PR2</t>
  </si>
  <si>
    <t>Cartridge</t>
  </si>
  <si>
    <t>If spiking PhiX: Dilute 10 nM PhiX to 2 nM: 1 ul of 10 nM PhiX + 4 ul RSB</t>
  </si>
  <si>
    <t>Thermal Cycler:</t>
  </si>
  <si>
    <t>Dilute 2 nM PhiX to 200 pM: 5 ul of 2 nM PhiX + 5 ul NaOH + 490 ul HT1 = 20 pM</t>
  </si>
  <si>
    <t>Denaturation Temp:</t>
  </si>
  <si>
    <t>Dilute 20 pM PhiX to 12.5 pM loading conc. for v2 reagents: 62.5 ul 20 pM PhiX + 37.5 ul HT1</t>
  </si>
  <si>
    <t>12.5 pM PhiX</t>
  </si>
  <si>
    <t>Post-Run Metrics (MiSeq)</t>
  </si>
  <si>
    <t>12-20 pM sample pool</t>
  </si>
  <si>
    <t>Cluster Density</t>
  </si>
  <si>
    <t>Results in 1000 ul of PhiX spiked diluted pool ready to load</t>
  </si>
  <si>
    <t>Clusters Passing Filter</t>
  </si>
  <si>
    <t>Q30</t>
  </si>
  <si>
    <t>Estimated Yield</t>
  </si>
  <si>
    <t>% Aligned (optional)</t>
  </si>
  <si>
    <t>[Header]</t>
  </si>
  <si>
    <t>IEMFileVersion</t>
  </si>
  <si>
    <t>Experiment Name</t>
  </si>
  <si>
    <t>Date</t>
  </si>
  <si>
    <t>Workflow</t>
  </si>
  <si>
    <t>GenerateFASTQ</t>
  </si>
  <si>
    <t>Application</t>
  </si>
  <si>
    <t>FASTQ Only</t>
  </si>
  <si>
    <t>Instrument Type</t>
  </si>
  <si>
    <t>MiSeq</t>
  </si>
  <si>
    <t>Assay</t>
  </si>
  <si>
    <t>Index Adapters</t>
  </si>
  <si>
    <t>Chemistry</t>
  </si>
  <si>
    <t>Amplicon</t>
  </si>
  <si>
    <t>[Reads]</t>
  </si>
  <si>
    <t>[Settings]</t>
  </si>
  <si>
    <t>ReverseComplement</t>
  </si>
  <si>
    <t>Adapter</t>
  </si>
  <si>
    <t>CTGTCTCTTATACACATCT</t>
  </si>
  <si>
    <t>[Data]</t>
  </si>
  <si>
    <t>Sample_ID</t>
  </si>
  <si>
    <t>Sample_Name</t>
  </si>
  <si>
    <t>Sample_Plate</t>
  </si>
  <si>
    <t>Sample_Well</t>
  </si>
  <si>
    <t>Module</t>
  </si>
  <si>
    <t>GenerateFASTQ - 2.0.0</t>
  </si>
  <si>
    <t>Library Prep Kit</t>
  </si>
  <si>
    <t>adapter</t>
  </si>
  <si>
    <t>GenerateFASTQ - 3.0.1</t>
  </si>
  <si>
    <t>Description</t>
  </si>
  <si>
    <t>GenerateFASTQ - 2.0.1</t>
  </si>
  <si>
    <t>Lane</t>
  </si>
  <si>
    <t>Investigator</t>
  </si>
  <si>
    <t>DO NOT ALTER THIS TAB, or the SampleSheet tab</t>
  </si>
  <si>
    <t>CD</t>
  </si>
  <si>
    <t>UD-A</t>
  </si>
  <si>
    <t>UD-B</t>
  </si>
  <si>
    <t>UD-C</t>
  </si>
  <si>
    <t>UD-D</t>
  </si>
  <si>
    <t>DNA-RNA UD-A</t>
  </si>
  <si>
    <t>DNA-RNA UD-B</t>
  </si>
  <si>
    <t>DNA-RNA UD-C</t>
  </si>
  <si>
    <t>DNA-RNA UD-D</t>
  </si>
  <si>
    <t>IndexKits</t>
  </si>
  <si>
    <t>IEM_IndexAdapters</t>
  </si>
  <si>
    <t>LRM_Index Kits</t>
  </si>
  <si>
    <t>LRM3_Index Kits</t>
  </si>
  <si>
    <t>MiniSeq_Index Kits</t>
  </si>
  <si>
    <t>IndexName</t>
  </si>
  <si>
    <t>BasesForSampleSheet</t>
  </si>
  <si>
    <t>Index Plate Well List</t>
  </si>
  <si>
    <t>Index i7 Name</t>
  </si>
  <si>
    <t>Index i5 Name</t>
  </si>
  <si>
    <t>IDT-Ilmn DNA-RNA UD Indexes SetABCD Tagmentation</t>
  </si>
  <si>
    <t>H503</t>
  </si>
  <si>
    <t>TATCCTCT</t>
  </si>
  <si>
    <t>H701</t>
  </si>
  <si>
    <t>H505</t>
  </si>
  <si>
    <t>UDP0001-7</t>
  </si>
  <si>
    <t>UDP0001-5</t>
  </si>
  <si>
    <t>UDP0097-7</t>
  </si>
  <si>
    <t>UDP0097-5</t>
  </si>
  <si>
    <t>UDP0193-7</t>
  </si>
  <si>
    <t>UDP0193-5</t>
  </si>
  <si>
    <t>UDP0289-7</t>
  </si>
  <si>
    <t>UDP0289-5</t>
  </si>
  <si>
    <t>UDP0289V2-7</t>
  </si>
  <si>
    <t>UDP0289V2-5</t>
  </si>
  <si>
    <t>GTAAGGAG</t>
  </si>
  <si>
    <t>H702</t>
  </si>
  <si>
    <t>H517</t>
  </si>
  <si>
    <t>UDP0002-7</t>
  </si>
  <si>
    <t>UDP0002-5</t>
  </si>
  <si>
    <t>UDP0098-7</t>
  </si>
  <si>
    <t>UDP0098-5</t>
  </si>
  <si>
    <t>UDP0194-7</t>
  </si>
  <si>
    <t>UDP0194-5</t>
  </si>
  <si>
    <t>UDP0290-7</t>
  </si>
  <si>
    <t>UDP0290-5</t>
  </si>
  <si>
    <t>UDP0290V2-7</t>
  </si>
  <si>
    <t>UDP0290V2-5</t>
  </si>
  <si>
    <t>H506</t>
  </si>
  <si>
    <t>ACTGCATA</t>
  </si>
  <si>
    <t>H703</t>
  </si>
  <si>
    <t>UDP0003-7</t>
  </si>
  <si>
    <t>UDP0003-5</t>
  </si>
  <si>
    <t>UDP0099-7</t>
  </si>
  <si>
    <t>UDP0099-5</t>
  </si>
  <si>
    <t>UDP0195-7</t>
  </si>
  <si>
    <t>UDP0195-5</t>
  </si>
  <si>
    <t>UDP0291-7</t>
  </si>
  <si>
    <t>UDP0291-5</t>
  </si>
  <si>
    <t>UDP0291V2-7</t>
  </si>
  <si>
    <t>UDP0291V2-5</t>
  </si>
  <si>
    <t>H510</t>
  </si>
  <si>
    <t>CGTCTAAT</t>
  </si>
  <si>
    <t>H705</t>
  </si>
  <si>
    <t>UDP0004-7</t>
  </si>
  <si>
    <t>UDP0004-5</t>
  </si>
  <si>
    <t>UDP0100-7</t>
  </si>
  <si>
    <t>UDP0100-5</t>
  </si>
  <si>
    <t>UDP0196-7</t>
  </si>
  <si>
    <t>UDP0196-5</t>
  </si>
  <si>
    <t>UDP0292-7</t>
  </si>
  <si>
    <t>UDP0292-5</t>
  </si>
  <si>
    <t>H513</t>
  </si>
  <si>
    <t>TCGACTAG</t>
  </si>
  <si>
    <t>H706</t>
  </si>
  <si>
    <t>H516</t>
  </si>
  <si>
    <t>UDP0005-7</t>
  </si>
  <si>
    <t>UDP0005-5</t>
  </si>
  <si>
    <t>UDP0101-7</t>
  </si>
  <si>
    <t>UDP0101-5</t>
  </si>
  <si>
    <t>UDP0197-7</t>
  </si>
  <si>
    <t>UDP0197-5</t>
  </si>
  <si>
    <t>UDP0293-7</t>
  </si>
  <si>
    <t>UDP0293-5</t>
  </si>
  <si>
    <t>CCTAGAGT</t>
  </si>
  <si>
    <t>H710</t>
  </si>
  <si>
    <t>H522</t>
  </si>
  <si>
    <t>UDP0006-7</t>
  </si>
  <si>
    <t>UDP0006-5</t>
  </si>
  <si>
    <t>UDP0102-7</t>
  </si>
  <si>
    <t>UDP0102-5</t>
  </si>
  <si>
    <t>UDP0198-7</t>
  </si>
  <si>
    <t>UDP0198-5</t>
  </si>
  <si>
    <t>UDP0294-7</t>
  </si>
  <si>
    <t>UDP0294-5</t>
  </si>
  <si>
    <t>GCGTAAGA</t>
  </si>
  <si>
    <t>H711</t>
  </si>
  <si>
    <t>UDP0007-7</t>
  </si>
  <si>
    <t>UDP0007-5</t>
  </si>
  <si>
    <t>UDP0103-7</t>
  </si>
  <si>
    <t>UDP0103-5</t>
  </si>
  <si>
    <t>UDP0199-7</t>
  </si>
  <si>
    <t>UDP0199-5</t>
  </si>
  <si>
    <t>UDP0295-7</t>
  </si>
  <si>
    <t>UDP0295-5</t>
  </si>
  <si>
    <t>TTATGCGA</t>
  </si>
  <si>
    <t>H714</t>
  </si>
  <si>
    <t>UDP0008-7</t>
  </si>
  <si>
    <t>UDP0008-5</t>
  </si>
  <si>
    <t>UDP0104-7</t>
  </si>
  <si>
    <t>UDP0104-5</t>
  </si>
  <si>
    <t>UDP0200-7</t>
  </si>
  <si>
    <t>UDP0200-5</t>
  </si>
  <si>
    <t>UDP0296-7</t>
  </si>
  <si>
    <t>UDP0296-5</t>
  </si>
  <si>
    <t>TAAGGCGA</t>
  </si>
  <si>
    <t>UDP0009-7</t>
  </si>
  <si>
    <t>UDP0009-5</t>
  </si>
  <si>
    <t>UDP0105-7</t>
  </si>
  <si>
    <t>UDP0105-5</t>
  </si>
  <si>
    <t>UDP0201-7</t>
  </si>
  <si>
    <t>UDP0201-5</t>
  </si>
  <si>
    <t>UDP0297-7</t>
  </si>
  <si>
    <t>UDP0297-5</t>
  </si>
  <si>
    <t>CGTACTAG</t>
  </si>
  <si>
    <t>UDP0010-7</t>
  </si>
  <si>
    <t>UDP0010-5</t>
  </si>
  <si>
    <t>UDP0106-7</t>
  </si>
  <si>
    <t>UDP0106-5</t>
  </si>
  <si>
    <t>UDP0202-7</t>
  </si>
  <si>
    <t>UDP0202-5</t>
  </si>
  <si>
    <t>UDP0298-7</t>
  </si>
  <si>
    <t>UDP0298-5</t>
  </si>
  <si>
    <t>AGGCAGAA</t>
  </si>
  <si>
    <t>UDP0011-7</t>
  </si>
  <si>
    <t>UDP0011-5</t>
  </si>
  <si>
    <t>UDP0107-7</t>
  </si>
  <si>
    <t>UDP0107-5</t>
  </si>
  <si>
    <t>UDP0203-7</t>
  </si>
  <si>
    <t>UDP0203-5</t>
  </si>
  <si>
    <t>UDP0299-7</t>
  </si>
  <si>
    <t>UDP0299-5</t>
  </si>
  <si>
    <t>GGACTCCT</t>
  </si>
  <si>
    <t>H707</t>
  </si>
  <si>
    <t>UDP0012-7</t>
  </si>
  <si>
    <t>UDP0012-5</t>
  </si>
  <si>
    <t>UDP0108-7</t>
  </si>
  <si>
    <t>UDP0108-5</t>
  </si>
  <si>
    <t>UDP0204-7</t>
  </si>
  <si>
    <t>UDP0204-5</t>
  </si>
  <si>
    <t>UDP0300-7</t>
  </si>
  <si>
    <t>UDP0300-5</t>
  </si>
  <si>
    <t>TAGGCATG</t>
  </si>
  <si>
    <t>H712</t>
  </si>
  <si>
    <t>UDP0013-7</t>
  </si>
  <si>
    <t>UDP0013-5</t>
  </si>
  <si>
    <t>UDP0109-7</t>
  </si>
  <si>
    <t>UDP0109-5</t>
  </si>
  <si>
    <t>UDP0205-7</t>
  </si>
  <si>
    <t>UDP0205-5</t>
  </si>
  <si>
    <t>UDP0301-7</t>
  </si>
  <si>
    <t>UDP0301-5</t>
  </si>
  <si>
    <t>UDP0301V2-7</t>
  </si>
  <si>
    <t>UDP0301V2-5</t>
  </si>
  <si>
    <t>CTCTCTAC</t>
  </si>
  <si>
    <t>UDP0014-7</t>
  </si>
  <si>
    <t>UDP0014-5</t>
  </si>
  <si>
    <t>UDP0110-7</t>
  </si>
  <si>
    <t>UDP0110-5</t>
  </si>
  <si>
    <t>UDP0206-7</t>
  </si>
  <si>
    <t>UDP0206-5</t>
  </si>
  <si>
    <t>UDP0302-7</t>
  </si>
  <si>
    <t>UDP0302-5</t>
  </si>
  <si>
    <t>CGAGGCTG</t>
  </si>
  <si>
    <t>UDP0015-7</t>
  </si>
  <si>
    <t>UDP0015-5</t>
  </si>
  <si>
    <t>UDP0111-7</t>
  </si>
  <si>
    <t>UDP0111-5</t>
  </si>
  <si>
    <t>UDP0207-7</t>
  </si>
  <si>
    <t>UDP0207-5</t>
  </si>
  <si>
    <t>UDP0303-7</t>
  </si>
  <si>
    <t>UDP0303-5</t>
  </si>
  <si>
    <t>AAGAGGCA</t>
  </si>
  <si>
    <t>UDP0016-7</t>
  </si>
  <si>
    <t>UDP0016-5</t>
  </si>
  <si>
    <t>UDP0112-7</t>
  </si>
  <si>
    <t>UDP0112-5</t>
  </si>
  <si>
    <t>UDP0208-7</t>
  </si>
  <si>
    <t>UDP0208-5</t>
  </si>
  <si>
    <t>UDP0304-7</t>
  </si>
  <si>
    <t>UDP0304-5</t>
  </si>
  <si>
    <t>GTAGAGGA</t>
  </si>
  <si>
    <t>UDP0017-7</t>
  </si>
  <si>
    <t>UDP0017-5</t>
  </si>
  <si>
    <t>UDP0113-7</t>
  </si>
  <si>
    <t>UDP0113-5</t>
  </si>
  <si>
    <t>UDP0209-7</t>
  </si>
  <si>
    <t>UDP0209-5</t>
  </si>
  <si>
    <t>UDP0305-7</t>
  </si>
  <si>
    <t>UDP0305-5</t>
  </si>
  <si>
    <t>GCTCATGA</t>
  </si>
  <si>
    <t>UDP0018-7</t>
  </si>
  <si>
    <t>UDP0018-5</t>
  </si>
  <si>
    <t>UDP0114-7</t>
  </si>
  <si>
    <t>UDP0114-5</t>
  </si>
  <si>
    <t>UDP0210-7</t>
  </si>
  <si>
    <t>UDP0210-5</t>
  </si>
  <si>
    <t>UDP0306-7</t>
  </si>
  <si>
    <t>UDP0306-5</t>
  </si>
  <si>
    <t>H720</t>
  </si>
  <si>
    <t>CGGAGCCT</t>
  </si>
  <si>
    <t>UDP0019-7</t>
  </si>
  <si>
    <t>UDP0019-5</t>
  </si>
  <si>
    <t>UDP0115-7</t>
  </si>
  <si>
    <t>UDP0115-5</t>
  </si>
  <si>
    <t>UDP0211-7</t>
  </si>
  <si>
    <t>UDP0211-5</t>
  </si>
  <si>
    <t>UDP0307-7</t>
  </si>
  <si>
    <t>UDP0307-5</t>
  </si>
  <si>
    <t>H723</t>
  </si>
  <si>
    <t>TAGCGCTC</t>
  </si>
  <si>
    <t>UDP0020-7</t>
  </si>
  <si>
    <t>UDP0020-5</t>
  </si>
  <si>
    <t>UDP0116-7</t>
  </si>
  <si>
    <t>UDP0116-5</t>
  </si>
  <si>
    <t>UDP0212-7</t>
  </si>
  <si>
    <t>UDP0212-5</t>
  </si>
  <si>
    <t>UDP0308-7</t>
  </si>
  <si>
    <t>UDP0308-5</t>
  </si>
  <si>
    <t>GAACTGAGCG</t>
  </si>
  <si>
    <t>UDP0021-7</t>
  </si>
  <si>
    <t>UDP0021-5</t>
  </si>
  <si>
    <t>UDP0117-7</t>
  </si>
  <si>
    <t>UDP0117-5</t>
  </si>
  <si>
    <t>UDP0213-7</t>
  </si>
  <si>
    <t>UDP0213-5</t>
  </si>
  <si>
    <t>UDP0309-7</t>
  </si>
  <si>
    <t>UDP0309-5</t>
  </si>
  <si>
    <t>AGGTCAGATA</t>
  </si>
  <si>
    <t>UDP0022-7</t>
  </si>
  <si>
    <t>UDP0022-5</t>
  </si>
  <si>
    <t>UDP0118-7</t>
  </si>
  <si>
    <t>UDP0118-5</t>
  </si>
  <si>
    <t>UDP0214-7</t>
  </si>
  <si>
    <t>UDP0214-5</t>
  </si>
  <si>
    <t>UDP0310-7</t>
  </si>
  <si>
    <t>UDP0310-5</t>
  </si>
  <si>
    <t>CGTCTCATAT</t>
  </si>
  <si>
    <t>UDP0023-7</t>
  </si>
  <si>
    <t>UDP0023-5</t>
  </si>
  <si>
    <t>UDP0119-7</t>
  </si>
  <si>
    <t>UDP0119-5</t>
  </si>
  <si>
    <t>UDP0215-7</t>
  </si>
  <si>
    <t>UDP0215-5</t>
  </si>
  <si>
    <t>UDP0311-7</t>
  </si>
  <si>
    <t>UDP0311-5</t>
  </si>
  <si>
    <t>ATTCCATAAG</t>
  </si>
  <si>
    <t>UDP0024-7</t>
  </si>
  <si>
    <t>UDP0024-5</t>
  </si>
  <si>
    <t>UDP0120-7</t>
  </si>
  <si>
    <t>UDP0120-5</t>
  </si>
  <si>
    <t>UDP0216-7</t>
  </si>
  <si>
    <t>UDP0216-5</t>
  </si>
  <si>
    <t>UDP0312-7</t>
  </si>
  <si>
    <t>UDP0312-5</t>
  </si>
  <si>
    <t>GACGAGATTA</t>
  </si>
  <si>
    <t>UDP0025-7</t>
  </si>
  <si>
    <t>UDP0025-5</t>
  </si>
  <si>
    <t>UDP0121-7</t>
  </si>
  <si>
    <t>UDP0121-5</t>
  </si>
  <si>
    <t>UDP0217-7</t>
  </si>
  <si>
    <t>UDP0217-5</t>
  </si>
  <si>
    <t>UDP0313-7</t>
  </si>
  <si>
    <t>UDP0313-5</t>
  </si>
  <si>
    <t>AACATCGCGC</t>
  </si>
  <si>
    <t>UDP0026-7</t>
  </si>
  <si>
    <t>UDP0026-5</t>
  </si>
  <si>
    <t>UDP0122-7</t>
  </si>
  <si>
    <t>UDP0122-5</t>
  </si>
  <si>
    <t>UDP0218-7</t>
  </si>
  <si>
    <t>UDP0218-5</t>
  </si>
  <si>
    <t>UDP0314-7</t>
  </si>
  <si>
    <t>UDP0314-5</t>
  </si>
  <si>
    <t>CTAGTGCTCT</t>
  </si>
  <si>
    <t>UDP0027-7</t>
  </si>
  <si>
    <t>UDP0027-5</t>
  </si>
  <si>
    <t>UDP0123-7</t>
  </si>
  <si>
    <t>UDP0123-5</t>
  </si>
  <si>
    <t>UDP0219-7</t>
  </si>
  <si>
    <t>UDP0219-5</t>
  </si>
  <si>
    <t>UDP0315-7</t>
  </si>
  <si>
    <t>UDP0315-5</t>
  </si>
  <si>
    <t>GATCAAGGCA</t>
  </si>
  <si>
    <t>UDP0028-7</t>
  </si>
  <si>
    <t>UDP0028-5</t>
  </si>
  <si>
    <t>UDP0124-7</t>
  </si>
  <si>
    <t>UDP0124-5</t>
  </si>
  <si>
    <t>UDP0220-7</t>
  </si>
  <si>
    <t>UDP0220-5</t>
  </si>
  <si>
    <t>UDP0316-7</t>
  </si>
  <si>
    <t>UDP0316-5</t>
  </si>
  <si>
    <t>GACTGAGTAG</t>
  </si>
  <si>
    <t>UDP0029-7</t>
  </si>
  <si>
    <t>UDP0029-5</t>
  </si>
  <si>
    <t>UDP0125-7</t>
  </si>
  <si>
    <t>UDP0125-5</t>
  </si>
  <si>
    <t>UDP0221-7</t>
  </si>
  <si>
    <t>UDP0221-5</t>
  </si>
  <si>
    <t>UDP0317-7</t>
  </si>
  <si>
    <t>UDP0317-5</t>
  </si>
  <si>
    <t>AGTCAGACGA</t>
  </si>
  <si>
    <t>UDP0030-7</t>
  </si>
  <si>
    <t>UDP0030-5</t>
  </si>
  <si>
    <t>UDP0126-7</t>
  </si>
  <si>
    <t>UDP0126-5</t>
  </si>
  <si>
    <t>UDP0222-7</t>
  </si>
  <si>
    <t>UDP0222-5</t>
  </si>
  <si>
    <t>UDP0318-7</t>
  </si>
  <si>
    <t>UDP0318-5</t>
  </si>
  <si>
    <t>CCGTATGTTC</t>
  </si>
  <si>
    <t>UDP0031-7</t>
  </si>
  <si>
    <t>UDP0031-5</t>
  </si>
  <si>
    <t>UDP0127-7</t>
  </si>
  <si>
    <t>UDP0127-5</t>
  </si>
  <si>
    <t>UDP0223-7</t>
  </si>
  <si>
    <t>UDP0223-5</t>
  </si>
  <si>
    <t>UDP0319-7</t>
  </si>
  <si>
    <t>UDP0319-5</t>
  </si>
  <si>
    <t>GAGTCATAGG</t>
  </si>
  <si>
    <t>UDP0032-7</t>
  </si>
  <si>
    <t>UDP0032-5</t>
  </si>
  <si>
    <t>UDP0128-7</t>
  </si>
  <si>
    <t>UDP0128-5</t>
  </si>
  <si>
    <t>UDP0224-7</t>
  </si>
  <si>
    <t>UDP0224-5</t>
  </si>
  <si>
    <t>UDP0320-7</t>
  </si>
  <si>
    <t>UDP0320-5</t>
  </si>
  <si>
    <t>CTTGCCATTA</t>
  </si>
  <si>
    <t>UDP0033-7</t>
  </si>
  <si>
    <t>UDP0033-5</t>
  </si>
  <si>
    <t>UDP0129-7</t>
  </si>
  <si>
    <t>UDP0129-5</t>
  </si>
  <si>
    <t>UDP0225-7</t>
  </si>
  <si>
    <t>UDP0225-5</t>
  </si>
  <si>
    <t>UDP0321-7</t>
  </si>
  <si>
    <t>UDP0321-5</t>
  </si>
  <si>
    <t>GAAGCGGCAC</t>
  </si>
  <si>
    <t>UDP0034-7</t>
  </si>
  <si>
    <t>UDP0034-5</t>
  </si>
  <si>
    <t>UDP0130-7</t>
  </si>
  <si>
    <t>UDP0130-5</t>
  </si>
  <si>
    <t>UDP0226-7</t>
  </si>
  <si>
    <t>UDP0226-5</t>
  </si>
  <si>
    <t>UDP0322-7</t>
  </si>
  <si>
    <t>UDP0322-5</t>
  </si>
  <si>
    <t>TCCATTGCCG</t>
  </si>
  <si>
    <t>UDP0035-7</t>
  </si>
  <si>
    <t>UDP0035-5</t>
  </si>
  <si>
    <t>UDP0131-7</t>
  </si>
  <si>
    <t>UDP0131-5</t>
  </si>
  <si>
    <t>UDP0227-7</t>
  </si>
  <si>
    <t>UDP0227-5</t>
  </si>
  <si>
    <t>UDP0323-7</t>
  </si>
  <si>
    <t>UDP0323-5</t>
  </si>
  <si>
    <t>CGGTTACGGC</t>
  </si>
  <si>
    <t>UDP0036-7</t>
  </si>
  <si>
    <t>UDP0036-5</t>
  </si>
  <si>
    <t>UDP0132-7</t>
  </si>
  <si>
    <t>UDP0132-5</t>
  </si>
  <si>
    <t>UDP0228-7</t>
  </si>
  <si>
    <t>UDP0228-5</t>
  </si>
  <si>
    <t>UDP0324-7</t>
  </si>
  <si>
    <t>UDP0324-5</t>
  </si>
  <si>
    <t>GAGAATGGTT</t>
  </si>
  <si>
    <t>UDP0037-7</t>
  </si>
  <si>
    <t>UDP0037-5</t>
  </si>
  <si>
    <t>UDP0133-7</t>
  </si>
  <si>
    <t>UDP0133-5</t>
  </si>
  <si>
    <t>UDP0229-7</t>
  </si>
  <si>
    <t>UDP0229-5</t>
  </si>
  <si>
    <t>UDP0325-7</t>
  </si>
  <si>
    <t>UDP0325-5</t>
  </si>
  <si>
    <t>AGAGGCAACC</t>
  </si>
  <si>
    <t>UDP0038-7</t>
  </si>
  <si>
    <t>UDP0038-5</t>
  </si>
  <si>
    <t>UDP0134-7</t>
  </si>
  <si>
    <t>UDP0134-5</t>
  </si>
  <si>
    <t>UDP0230-7</t>
  </si>
  <si>
    <t>UDP0230-5</t>
  </si>
  <si>
    <t>UDP0326-7</t>
  </si>
  <si>
    <t>UDP0326-5</t>
  </si>
  <si>
    <t>CCATCATTAG</t>
  </si>
  <si>
    <t>UDP0039-7</t>
  </si>
  <si>
    <t>UDP0039-5</t>
  </si>
  <si>
    <t>UDP0135-7</t>
  </si>
  <si>
    <t>UDP0135-5</t>
  </si>
  <si>
    <t>UDP0231-7</t>
  </si>
  <si>
    <t>UDP0231-5</t>
  </si>
  <si>
    <t>UDP0327-7</t>
  </si>
  <si>
    <t>UDP0327-5</t>
  </si>
  <si>
    <t>GATAGGCCGA</t>
  </si>
  <si>
    <t>UDP0040-7</t>
  </si>
  <si>
    <t>UDP0040-5</t>
  </si>
  <si>
    <t>UDP0136-7</t>
  </si>
  <si>
    <t>UDP0136-5</t>
  </si>
  <si>
    <t>UDP0232-7</t>
  </si>
  <si>
    <t>UDP0232-5</t>
  </si>
  <si>
    <t>UDP0328-7</t>
  </si>
  <si>
    <t>UDP0328-5</t>
  </si>
  <si>
    <t>ATGGTTGACT</t>
  </si>
  <si>
    <t>UDP0041-7</t>
  </si>
  <si>
    <t>UDP0041-5</t>
  </si>
  <si>
    <t>UDP0137-7</t>
  </si>
  <si>
    <t>UDP0137-5</t>
  </si>
  <si>
    <t>UDP0233-7</t>
  </si>
  <si>
    <t>UDP0233-5</t>
  </si>
  <si>
    <t>UDP0329-7</t>
  </si>
  <si>
    <t>UDP0329-5</t>
  </si>
  <si>
    <t>TATTGCGCTC</t>
  </si>
  <si>
    <t>UDP0042-7</t>
  </si>
  <si>
    <t>UDP0042-5</t>
  </si>
  <si>
    <t>UDP0138-7</t>
  </si>
  <si>
    <t>UDP0138-5</t>
  </si>
  <si>
    <t>UDP0234-7</t>
  </si>
  <si>
    <t>UDP0234-5</t>
  </si>
  <si>
    <t>UDP0330-7</t>
  </si>
  <si>
    <t>UDP0330-5</t>
  </si>
  <si>
    <t>ACGCCTTGTT</t>
  </si>
  <si>
    <t>UDP0043-7</t>
  </si>
  <si>
    <t>UDP0043-5</t>
  </si>
  <si>
    <t>UDP0139-7</t>
  </si>
  <si>
    <t>UDP0139-5</t>
  </si>
  <si>
    <t>UDP0235-7</t>
  </si>
  <si>
    <t>UDP0235-5</t>
  </si>
  <si>
    <t>UDP0331-7</t>
  </si>
  <si>
    <t>UDP0331-5</t>
  </si>
  <si>
    <t>TTCTACATAC</t>
  </si>
  <si>
    <t>UDP0044-7</t>
  </si>
  <si>
    <t>UDP0044-5</t>
  </si>
  <si>
    <t>UDP0140-7</t>
  </si>
  <si>
    <t>UDP0140-5</t>
  </si>
  <si>
    <t>UDP0236-7</t>
  </si>
  <si>
    <t>UDP0236-5</t>
  </si>
  <si>
    <t>UDP0332-7</t>
  </si>
  <si>
    <t>UDP0332-5</t>
  </si>
  <si>
    <t>AACCATAGAA</t>
  </si>
  <si>
    <t>UDP0045-7</t>
  </si>
  <si>
    <t>UDP0045-5</t>
  </si>
  <si>
    <t>UDP0141-7</t>
  </si>
  <si>
    <t>UDP0141-5</t>
  </si>
  <si>
    <t>UDP0237-7</t>
  </si>
  <si>
    <t>UDP0237-5</t>
  </si>
  <si>
    <t>UDP0333-7</t>
  </si>
  <si>
    <t>UDP0333-5</t>
  </si>
  <si>
    <t>GGTTGCGAGG</t>
  </si>
  <si>
    <t>UDP0046-7</t>
  </si>
  <si>
    <t>UDP0046-5</t>
  </si>
  <si>
    <t>UDP0142-7</t>
  </si>
  <si>
    <t>UDP0142-5</t>
  </si>
  <si>
    <t>UDP0238-7</t>
  </si>
  <si>
    <t>UDP0238-5</t>
  </si>
  <si>
    <t>UDP0334-7</t>
  </si>
  <si>
    <t>UDP0334-5</t>
  </si>
  <si>
    <t>TAAGCATCCA</t>
  </si>
  <si>
    <t>UDP0047-7</t>
  </si>
  <si>
    <t>UDP0047-5</t>
  </si>
  <si>
    <t>UDP0143-7</t>
  </si>
  <si>
    <t>UDP0143-5</t>
  </si>
  <si>
    <t>UDP0239-7</t>
  </si>
  <si>
    <t>UDP0239-5</t>
  </si>
  <si>
    <t>UDP0335-7</t>
  </si>
  <si>
    <t>UDP0335-5</t>
  </si>
  <si>
    <t>ACCACGACAT</t>
  </si>
  <si>
    <t>UDP0048-7</t>
  </si>
  <si>
    <t>UDP0048-5</t>
  </si>
  <si>
    <t>UDP0144-7</t>
  </si>
  <si>
    <t>UDP0144-5</t>
  </si>
  <si>
    <t>UDP0240-7</t>
  </si>
  <si>
    <t>UDP0240-5</t>
  </si>
  <si>
    <t>UDP0336-7</t>
  </si>
  <si>
    <t>UDP0336-5</t>
  </si>
  <si>
    <t>GCCGCACTCT</t>
  </si>
  <si>
    <t>UDP0049-7</t>
  </si>
  <si>
    <t>UDP0049-5</t>
  </si>
  <si>
    <t>UDP0145-7</t>
  </si>
  <si>
    <t>UDP0145-5</t>
  </si>
  <si>
    <t>UDP0241-7</t>
  </si>
  <si>
    <t>UDP0241-5</t>
  </si>
  <si>
    <t>UDP0337-7</t>
  </si>
  <si>
    <t>UDP0337-5</t>
  </si>
  <si>
    <t>CCACCAGGCA</t>
  </si>
  <si>
    <t>UDP0050-7</t>
  </si>
  <si>
    <t>UDP0050-5</t>
  </si>
  <si>
    <t>UDP0146-7</t>
  </si>
  <si>
    <t>UDP0146-5</t>
  </si>
  <si>
    <t>UDP0242-7</t>
  </si>
  <si>
    <t>UDP0242-5</t>
  </si>
  <si>
    <t>UDP0338-7</t>
  </si>
  <si>
    <t>UDP0338-5</t>
  </si>
  <si>
    <t>GTGACACGCA</t>
  </si>
  <si>
    <t>UDP0051-7</t>
  </si>
  <si>
    <t>UDP0051-5</t>
  </si>
  <si>
    <t>UDP0147-7</t>
  </si>
  <si>
    <t>UDP0147-5</t>
  </si>
  <si>
    <t>UDP0243-7</t>
  </si>
  <si>
    <t>UDP0243-5</t>
  </si>
  <si>
    <t>UDP0339-7</t>
  </si>
  <si>
    <t>UDP0339-5</t>
  </si>
  <si>
    <t>ACAGTGTATG</t>
  </si>
  <si>
    <t>UDP0052-7</t>
  </si>
  <si>
    <t>UDP0052-5</t>
  </si>
  <si>
    <t>UDP0148-7</t>
  </si>
  <si>
    <t>UDP0148-5</t>
  </si>
  <si>
    <t>UDP0244-7</t>
  </si>
  <si>
    <t>UDP0244-5</t>
  </si>
  <si>
    <t>UDP0340-7</t>
  </si>
  <si>
    <t>UDP0340-5</t>
  </si>
  <si>
    <t>TGATTATACG</t>
  </si>
  <si>
    <t>UDP0053-7</t>
  </si>
  <si>
    <t>UDP0053-5</t>
  </si>
  <si>
    <t>UDP0149-7</t>
  </si>
  <si>
    <t>UDP0149-5</t>
  </si>
  <si>
    <t>UDP0245-7</t>
  </si>
  <si>
    <t>UDP0245-5</t>
  </si>
  <si>
    <t>UDP0341-7</t>
  </si>
  <si>
    <t>UDP0341-5</t>
  </si>
  <si>
    <t>CAGCCGCGTA</t>
  </si>
  <si>
    <t>UDP0054-7</t>
  </si>
  <si>
    <t>UDP0054-5</t>
  </si>
  <si>
    <t>UDP0150-7</t>
  </si>
  <si>
    <t>UDP0150-5</t>
  </si>
  <si>
    <t>UDP0246-7</t>
  </si>
  <si>
    <t>UDP0246-5</t>
  </si>
  <si>
    <t>UDP0342-7</t>
  </si>
  <si>
    <t>UDP0342-5</t>
  </si>
  <si>
    <t>GGTAACTCGC</t>
  </si>
  <si>
    <t>UDP0055-7</t>
  </si>
  <si>
    <t>UDP0055-5</t>
  </si>
  <si>
    <t>UDP0151-7</t>
  </si>
  <si>
    <t>UDP0151-5</t>
  </si>
  <si>
    <t>UDP0247-7</t>
  </si>
  <si>
    <t>UDP0247-5</t>
  </si>
  <si>
    <t>UDP0343-7</t>
  </si>
  <si>
    <t>UDP0343-5</t>
  </si>
  <si>
    <t>ACCGGCCGTA</t>
  </si>
  <si>
    <t>UDP0056-7</t>
  </si>
  <si>
    <t>UDP0056-5</t>
  </si>
  <si>
    <t>UDP0152-7</t>
  </si>
  <si>
    <t>UDP0152-5</t>
  </si>
  <si>
    <t>UDP0248-7</t>
  </si>
  <si>
    <t>UDP0248-5</t>
  </si>
  <si>
    <t>UDP0344-7</t>
  </si>
  <si>
    <t>UDP0344-5</t>
  </si>
  <si>
    <t>TGTAATCGAC</t>
  </si>
  <si>
    <t>UDP0057-7</t>
  </si>
  <si>
    <t>UDP0057-5</t>
  </si>
  <si>
    <t>UDP0153-7</t>
  </si>
  <si>
    <t>UDP0153-5</t>
  </si>
  <si>
    <t>UDP0249-7</t>
  </si>
  <si>
    <t>UDP0249-5</t>
  </si>
  <si>
    <t>UDP0345-7</t>
  </si>
  <si>
    <t>UDP0345-5</t>
  </si>
  <si>
    <t>GTGCAGACAG</t>
  </si>
  <si>
    <t>UDP0058-7</t>
  </si>
  <si>
    <t>UDP0058-5</t>
  </si>
  <si>
    <t>UDP0154-7</t>
  </si>
  <si>
    <t>UDP0154-5</t>
  </si>
  <si>
    <t>UDP0250-7</t>
  </si>
  <si>
    <t>UDP0250-5</t>
  </si>
  <si>
    <t>UDP0346-7</t>
  </si>
  <si>
    <t>UDP0346-5</t>
  </si>
  <si>
    <t>CAATCGGCTG</t>
  </si>
  <si>
    <t>UDP0059-7</t>
  </si>
  <si>
    <t>UDP0059-5</t>
  </si>
  <si>
    <t>UDP0155-7</t>
  </si>
  <si>
    <t>UDP0155-5</t>
  </si>
  <si>
    <t>UDP0251-7</t>
  </si>
  <si>
    <t>UDP0251-5</t>
  </si>
  <si>
    <t>UDP0347-7</t>
  </si>
  <si>
    <t>UDP0347-5</t>
  </si>
  <si>
    <t>TATGTAGTCA</t>
  </si>
  <si>
    <t>UDP0060-7</t>
  </si>
  <si>
    <t>UDP0060-5</t>
  </si>
  <si>
    <t>UDP0156-7</t>
  </si>
  <si>
    <t>UDP0156-5</t>
  </si>
  <si>
    <t>UDP0252-7</t>
  </si>
  <si>
    <t>UDP0252-5</t>
  </si>
  <si>
    <t>UDP0348-7</t>
  </si>
  <si>
    <t>UDP0348-5</t>
  </si>
  <si>
    <t>UDP0252V2-7</t>
  </si>
  <si>
    <t>UDP0252V2-5</t>
  </si>
  <si>
    <t>ACTCGGCAAT</t>
  </si>
  <si>
    <t>UDP0061-7</t>
  </si>
  <si>
    <t>UDP0061-5</t>
  </si>
  <si>
    <t>UDP0157-7</t>
  </si>
  <si>
    <t>UDP0157-5</t>
  </si>
  <si>
    <t>UDP0253-7</t>
  </si>
  <si>
    <t>UDP0253-5</t>
  </si>
  <si>
    <t>UDP0349-7</t>
  </si>
  <si>
    <t>UDP0349-5</t>
  </si>
  <si>
    <t>GTCTAATGGC</t>
  </si>
  <si>
    <t>UDP0062-7</t>
  </si>
  <si>
    <t>UDP0062-5</t>
  </si>
  <si>
    <t>UDP0158-7</t>
  </si>
  <si>
    <t>UDP0158-5</t>
  </si>
  <si>
    <t>UDP0254-7</t>
  </si>
  <si>
    <t>UDP0254-5</t>
  </si>
  <si>
    <t>UDP0350-7</t>
  </si>
  <si>
    <t>UDP0350-5</t>
  </si>
  <si>
    <t>CCATCTCGCC</t>
  </si>
  <si>
    <t>UDP0063-7</t>
  </si>
  <si>
    <t>UDP0063-5</t>
  </si>
  <si>
    <t>UDP0159-7</t>
  </si>
  <si>
    <t>UDP0159-5</t>
  </si>
  <si>
    <t>UDP0255-7</t>
  </si>
  <si>
    <t>UDP0255-5</t>
  </si>
  <si>
    <t>UDP0351-7</t>
  </si>
  <si>
    <t>UDP0351-5</t>
  </si>
  <si>
    <t>CTGCGAGCCA</t>
  </si>
  <si>
    <t>UDP0064-7</t>
  </si>
  <si>
    <t>UDP0064-5</t>
  </si>
  <si>
    <t>UDP0160-7</t>
  </si>
  <si>
    <t>UDP0160-5</t>
  </si>
  <si>
    <t>UDP0256-7</t>
  </si>
  <si>
    <t>UDP0256-5</t>
  </si>
  <si>
    <t>UDP0352-7</t>
  </si>
  <si>
    <t>UDP0352-5</t>
  </si>
  <si>
    <t>CGTTATTCTA</t>
  </si>
  <si>
    <t>UDP0065-7</t>
  </si>
  <si>
    <t>UDP0065-5</t>
  </si>
  <si>
    <t>UDP0161-7</t>
  </si>
  <si>
    <t>UDP0161-5</t>
  </si>
  <si>
    <t>UDP0257-7</t>
  </si>
  <si>
    <t>UDP0257-5</t>
  </si>
  <si>
    <t>UDP0353-7</t>
  </si>
  <si>
    <t>UDP0353-5</t>
  </si>
  <si>
    <t>AGATCCATTA</t>
  </si>
  <si>
    <t>UDP0066-7</t>
  </si>
  <si>
    <t>UDP0066-5</t>
  </si>
  <si>
    <t>UDP0162-7</t>
  </si>
  <si>
    <t>UDP0162-5</t>
  </si>
  <si>
    <t>UDP0258-7</t>
  </si>
  <si>
    <t>UDP0258-5</t>
  </si>
  <si>
    <t>UDP0354-7</t>
  </si>
  <si>
    <t>UDP0354-5</t>
  </si>
  <si>
    <t>UDP0258V2-7</t>
  </si>
  <si>
    <t>UDP0258V2-5</t>
  </si>
  <si>
    <t>GTCCTGGATA</t>
  </si>
  <si>
    <t>UDP0067-7</t>
  </si>
  <si>
    <t>UDP0067-5</t>
  </si>
  <si>
    <t>UDP0163-7</t>
  </si>
  <si>
    <t>UDP0163-5</t>
  </si>
  <si>
    <t>UDP0259-7</t>
  </si>
  <si>
    <t>UDP0259-5</t>
  </si>
  <si>
    <t>UDP0355-7</t>
  </si>
  <si>
    <t>UDP0355-5</t>
  </si>
  <si>
    <t>CAGTGGCACT</t>
  </si>
  <si>
    <t>UDP0068-7</t>
  </si>
  <si>
    <t>UDP0068-5</t>
  </si>
  <si>
    <t>UDP0164-7</t>
  </si>
  <si>
    <t>UDP0164-5</t>
  </si>
  <si>
    <t>UDP0260-7</t>
  </si>
  <si>
    <t>UDP0260-5</t>
  </si>
  <si>
    <t>UDP0356-7</t>
  </si>
  <si>
    <t>UDP0356-5</t>
  </si>
  <si>
    <t>AGTGTTGCAC</t>
  </si>
  <si>
    <t>UDP0069-7</t>
  </si>
  <si>
    <t>UDP0069-5</t>
  </si>
  <si>
    <t>UDP0165-7</t>
  </si>
  <si>
    <t>UDP0165-5</t>
  </si>
  <si>
    <t>UDP0261-7</t>
  </si>
  <si>
    <t>UDP0261-5</t>
  </si>
  <si>
    <t>UDP0357-7</t>
  </si>
  <si>
    <t>UDP0357-5</t>
  </si>
  <si>
    <t>GACACCATGT</t>
  </si>
  <si>
    <t>UDP0070-7</t>
  </si>
  <si>
    <t>UDP0070-5</t>
  </si>
  <si>
    <t>UDP0166-7</t>
  </si>
  <si>
    <t>UDP0166-5</t>
  </si>
  <si>
    <t>UDP0262-7</t>
  </si>
  <si>
    <t>UDP0262-5</t>
  </si>
  <si>
    <t>UDP0358-7</t>
  </si>
  <si>
    <t>UDP0358-5</t>
  </si>
  <si>
    <t>CCTGTCTGTC</t>
  </si>
  <si>
    <t>UDP0071-7</t>
  </si>
  <si>
    <t>UDP0071-5</t>
  </si>
  <si>
    <t>UDP0167-7</t>
  </si>
  <si>
    <t>UDP0167-5</t>
  </si>
  <si>
    <t>UDP0263-7</t>
  </si>
  <si>
    <t>UDP0263-5</t>
  </si>
  <si>
    <t>UDP0359-7</t>
  </si>
  <si>
    <t>UDP0359-5</t>
  </si>
  <si>
    <t>TGATGTAAGA</t>
  </si>
  <si>
    <t>UDP0072-7</t>
  </si>
  <si>
    <t>UDP0072-5</t>
  </si>
  <si>
    <t>UDP0168-7</t>
  </si>
  <si>
    <t>UDP0168-5</t>
  </si>
  <si>
    <t>UDP0264-7</t>
  </si>
  <si>
    <t>UDP0264-5</t>
  </si>
  <si>
    <t>UDP0360-7</t>
  </si>
  <si>
    <t>UDP0360-5</t>
  </si>
  <si>
    <t>GGAATTGTAA</t>
  </si>
  <si>
    <t>UDP0073-7</t>
  </si>
  <si>
    <t>UDP0073-5</t>
  </si>
  <si>
    <t>UDP0169-7</t>
  </si>
  <si>
    <t>UDP0169-5</t>
  </si>
  <si>
    <t>UDP0265-7</t>
  </si>
  <si>
    <t>UDP0265-5</t>
  </si>
  <si>
    <t>UDP0361-7</t>
  </si>
  <si>
    <t>UDP0361-5</t>
  </si>
  <si>
    <t>GCATAAGCTT</t>
  </si>
  <si>
    <t>UDP0074-7</t>
  </si>
  <si>
    <t>UDP0074-5</t>
  </si>
  <si>
    <t>UDP0170-7</t>
  </si>
  <si>
    <t>UDP0170-5</t>
  </si>
  <si>
    <t>UDP0266-7</t>
  </si>
  <si>
    <t>UDP0266-5</t>
  </si>
  <si>
    <t>UDP0362-7</t>
  </si>
  <si>
    <t>UDP0362-5</t>
  </si>
  <si>
    <t>CTGAGGAATA</t>
  </si>
  <si>
    <t>UDP0075-7</t>
  </si>
  <si>
    <t>UDP0075-5</t>
  </si>
  <si>
    <t>UDP0171-7</t>
  </si>
  <si>
    <t>UDP0171-5</t>
  </si>
  <si>
    <t>UDP0267-7</t>
  </si>
  <si>
    <t>UDP0267-5</t>
  </si>
  <si>
    <t>UDP0363-7</t>
  </si>
  <si>
    <t>UDP0363-5</t>
  </si>
  <si>
    <t>AACGCACGAG</t>
  </si>
  <si>
    <t>UDP0076-7</t>
  </si>
  <si>
    <t>UDP0076-5</t>
  </si>
  <si>
    <t>UDP0172-7</t>
  </si>
  <si>
    <t>UDP0172-5</t>
  </si>
  <si>
    <t>UDP0268-7</t>
  </si>
  <si>
    <t>UDP0268-5</t>
  </si>
  <si>
    <t>UDP0364-7</t>
  </si>
  <si>
    <t>UDP0364-5</t>
  </si>
  <si>
    <t>TCTATCCTAA</t>
  </si>
  <si>
    <t>UDP0077-7</t>
  </si>
  <si>
    <t>UDP0077-5</t>
  </si>
  <si>
    <t>UDP0173-7</t>
  </si>
  <si>
    <t>UDP0173-5</t>
  </si>
  <si>
    <t>UDP0269-7</t>
  </si>
  <si>
    <t>UDP0269-5</t>
  </si>
  <si>
    <t>UDP0365-7</t>
  </si>
  <si>
    <t>UDP0365-5</t>
  </si>
  <si>
    <t>CTCGCTTCGG</t>
  </si>
  <si>
    <t>UDP0078-7</t>
  </si>
  <si>
    <t>UDP0078-5</t>
  </si>
  <si>
    <t>UDP0174-7</t>
  </si>
  <si>
    <t>UDP0174-5</t>
  </si>
  <si>
    <t>UDP0270-7</t>
  </si>
  <si>
    <t>UDP0270-5</t>
  </si>
  <si>
    <t>UDP0366-7</t>
  </si>
  <si>
    <t>UDP0366-5</t>
  </si>
  <si>
    <t>CTGTTGGTCC</t>
  </si>
  <si>
    <t>UDP0079-7</t>
  </si>
  <si>
    <t>UDP0079-5</t>
  </si>
  <si>
    <t>UDP0175-7</t>
  </si>
  <si>
    <t>UDP0175-5</t>
  </si>
  <si>
    <t>UDP0271-7</t>
  </si>
  <si>
    <t>UDP0271-5</t>
  </si>
  <si>
    <t>UDP0367-7</t>
  </si>
  <si>
    <t>UDP0367-5</t>
  </si>
  <si>
    <t>TTACCTGGAA</t>
  </si>
  <si>
    <t>UDP0080-7</t>
  </si>
  <si>
    <t>UDP0080-5</t>
  </si>
  <si>
    <t>UDP0176-7</t>
  </si>
  <si>
    <t>UDP0176-5</t>
  </si>
  <si>
    <t>UDP0272-7</t>
  </si>
  <si>
    <t>UDP0272-5</t>
  </si>
  <si>
    <t>UDP0368-7</t>
  </si>
  <si>
    <t>UDP0368-5</t>
  </si>
  <si>
    <t>TGGCTAATCA</t>
  </si>
  <si>
    <t>UDP0081-7</t>
  </si>
  <si>
    <t>UDP0081-5</t>
  </si>
  <si>
    <t>UDP0177-7</t>
  </si>
  <si>
    <t>UDP0177-5</t>
  </si>
  <si>
    <t>UDP0273-7</t>
  </si>
  <si>
    <t>UDP0273-5</t>
  </si>
  <si>
    <t>UDP0369-7</t>
  </si>
  <si>
    <t>UDP0369-5</t>
  </si>
  <si>
    <t>AACACTGTTA</t>
  </si>
  <si>
    <t>UDP0082-7</t>
  </si>
  <si>
    <t>UDP0082-5</t>
  </si>
  <si>
    <t>UDP0178-7</t>
  </si>
  <si>
    <t>UDP0178-5</t>
  </si>
  <si>
    <t>UDP0274-7</t>
  </si>
  <si>
    <t>UDP0274-5</t>
  </si>
  <si>
    <t>UDP0370-7</t>
  </si>
  <si>
    <t>UDP0370-5</t>
  </si>
  <si>
    <t>ATTGCGCGGT</t>
  </si>
  <si>
    <t>UDP0083-7</t>
  </si>
  <si>
    <t>UDP0083-5</t>
  </si>
  <si>
    <t>UDP0179-7</t>
  </si>
  <si>
    <t>UDP0179-5</t>
  </si>
  <si>
    <t>UDP0275-7</t>
  </si>
  <si>
    <t>UDP0275-5</t>
  </si>
  <si>
    <t>UDP0371-7</t>
  </si>
  <si>
    <t>UDP0371-5</t>
  </si>
  <si>
    <t>TGGCGCGAAC</t>
  </si>
  <si>
    <t>UDP0084-7</t>
  </si>
  <si>
    <t>UDP0084-5</t>
  </si>
  <si>
    <t>UDP0180-7</t>
  </si>
  <si>
    <t>UDP0180-5</t>
  </si>
  <si>
    <t>UDP0276-7</t>
  </si>
  <si>
    <t>UDP0276-5</t>
  </si>
  <si>
    <t>UDP0372-7</t>
  </si>
  <si>
    <t>UDP0372-5</t>
  </si>
  <si>
    <t>TAATGTGTCT</t>
  </si>
  <si>
    <t>UDP0085-7</t>
  </si>
  <si>
    <t>UDP0085-5</t>
  </si>
  <si>
    <t>UDP0181-7</t>
  </si>
  <si>
    <t>UDP0181-5</t>
  </si>
  <si>
    <t>UDP0277-7</t>
  </si>
  <si>
    <t>UDP0277-5</t>
  </si>
  <si>
    <t>UDP0373-7</t>
  </si>
  <si>
    <t>UDP0373-5</t>
  </si>
  <si>
    <t>ATACCAACGC</t>
  </si>
  <si>
    <t>UDP0086-7</t>
  </si>
  <si>
    <t>UDP0086-5</t>
  </si>
  <si>
    <t>UDP0182-7</t>
  </si>
  <si>
    <t>UDP0182-5</t>
  </si>
  <si>
    <t>UDP0278-7</t>
  </si>
  <si>
    <t>UDP0278-5</t>
  </si>
  <si>
    <t>UDP0374-7</t>
  </si>
  <si>
    <t>UDP0374-5</t>
  </si>
  <si>
    <t>AGGATGTGCT</t>
  </si>
  <si>
    <t>UDP0087-7</t>
  </si>
  <si>
    <t>UDP0087-5</t>
  </si>
  <si>
    <t>UDP0183-7</t>
  </si>
  <si>
    <t>UDP0183-5</t>
  </si>
  <si>
    <t>UDP0279-7</t>
  </si>
  <si>
    <t>UDP0279-5</t>
  </si>
  <si>
    <t>UDP0375-7</t>
  </si>
  <si>
    <t>UDP0375-5</t>
  </si>
  <si>
    <t>CACGGAACAA</t>
  </si>
  <si>
    <t>UDP0088-7</t>
  </si>
  <si>
    <t>UDP0088-5</t>
  </si>
  <si>
    <t>UDP0184-7</t>
  </si>
  <si>
    <t>UDP0184-5</t>
  </si>
  <si>
    <t>UDP0280-7</t>
  </si>
  <si>
    <t>UDP0280-5</t>
  </si>
  <si>
    <t>UDP0376-7</t>
  </si>
  <si>
    <t>UDP0376-5</t>
  </si>
  <si>
    <t>TGGAGTACTT</t>
  </si>
  <si>
    <t>UDP0089-7</t>
  </si>
  <si>
    <t>UDP0089-5</t>
  </si>
  <si>
    <t>UDP0185-7</t>
  </si>
  <si>
    <t>UDP0185-5</t>
  </si>
  <si>
    <t>UDP0281-7</t>
  </si>
  <si>
    <t>UDP0281-5</t>
  </si>
  <si>
    <t>UDP0377-7</t>
  </si>
  <si>
    <t>UDP0377-5</t>
  </si>
  <si>
    <t>GTATTGACGT</t>
  </si>
  <si>
    <t>UDP0090-7</t>
  </si>
  <si>
    <t>UDP0090-5</t>
  </si>
  <si>
    <t>UDP0186-7</t>
  </si>
  <si>
    <t>UDP0186-5</t>
  </si>
  <si>
    <t>UDP0282-7</t>
  </si>
  <si>
    <t>UDP0282-5</t>
  </si>
  <si>
    <t>UDP0378-7</t>
  </si>
  <si>
    <t>UDP0378-5</t>
  </si>
  <si>
    <t>CTTGTACACC</t>
  </si>
  <si>
    <t>UDP0091-7</t>
  </si>
  <si>
    <t>UDP0091-5</t>
  </si>
  <si>
    <t>UDP0187-7</t>
  </si>
  <si>
    <t>UDP0187-5</t>
  </si>
  <si>
    <t>UDP0283-7</t>
  </si>
  <si>
    <t>UDP0283-5</t>
  </si>
  <si>
    <t>UDP0379-7</t>
  </si>
  <si>
    <t>UDP0379-5</t>
  </si>
  <si>
    <t>ACACAGGTGG</t>
  </si>
  <si>
    <t>UDP0092-7</t>
  </si>
  <si>
    <t>UDP0092-5</t>
  </si>
  <si>
    <t>UDP0188-7</t>
  </si>
  <si>
    <t>UDP0188-5</t>
  </si>
  <si>
    <t>UDP0284-7</t>
  </si>
  <si>
    <t>UDP0284-5</t>
  </si>
  <si>
    <t>UDP0380-7</t>
  </si>
  <si>
    <t>UDP0380-5</t>
  </si>
  <si>
    <t>CCTGCGGAAC</t>
  </si>
  <si>
    <t>UDP0093-7</t>
  </si>
  <si>
    <t>UDP0093-5</t>
  </si>
  <si>
    <t>UDP0189-7</t>
  </si>
  <si>
    <t>UDP0189-5</t>
  </si>
  <si>
    <t>UDP0285-7</t>
  </si>
  <si>
    <t>UDP0285-5</t>
  </si>
  <si>
    <t>UDP0381-7</t>
  </si>
  <si>
    <t>UDP0381-5</t>
  </si>
  <si>
    <t>TTCATAAGGT</t>
  </si>
  <si>
    <t>UDP0094-7</t>
  </si>
  <si>
    <t>UDP0094-5</t>
  </si>
  <si>
    <t>UDP0190-7</t>
  </si>
  <si>
    <t>UDP0190-5</t>
  </si>
  <si>
    <t>UDP0286-7</t>
  </si>
  <si>
    <t>UDP0286-5</t>
  </si>
  <si>
    <t>UDP0382-7</t>
  </si>
  <si>
    <t>UDP0382-5</t>
  </si>
  <si>
    <t>CTCTGCAGCG</t>
  </si>
  <si>
    <t>UDP0095-7</t>
  </si>
  <si>
    <t>UDP0095-5</t>
  </si>
  <si>
    <t>UDP0191-7</t>
  </si>
  <si>
    <t>UDP0191-5</t>
  </si>
  <si>
    <t>UDP0287-7</t>
  </si>
  <si>
    <t>UDP0287-5</t>
  </si>
  <si>
    <t>UDP0383-7</t>
  </si>
  <si>
    <t>UDP0383-5</t>
  </si>
  <si>
    <t>CTGACTCTAC</t>
  </si>
  <si>
    <t>UDP0096-7</t>
  </si>
  <si>
    <t>UDP0096-5</t>
  </si>
  <si>
    <t>UDP0192-7</t>
  </si>
  <si>
    <t>UDP0192-5</t>
  </si>
  <si>
    <t>UDP0288-7</t>
  </si>
  <si>
    <t>UDP0288-5</t>
  </si>
  <si>
    <t>UDP0384-7</t>
  </si>
  <si>
    <t>UDP0384-5</t>
  </si>
  <si>
    <t>TCTGGTATCC</t>
  </si>
  <si>
    <t>CATTAGTGCG</t>
  </si>
  <si>
    <t>ACGGTCAGGA</t>
  </si>
  <si>
    <t>GGCAAGCCAG</t>
  </si>
  <si>
    <t>TGTCGCTGGT</t>
  </si>
  <si>
    <t>ACCGTTACAA</t>
  </si>
  <si>
    <t>TATGCCTTAC</t>
  </si>
  <si>
    <t>ACAAGTGGAC</t>
  </si>
  <si>
    <t>TGGTACCTAA</t>
  </si>
  <si>
    <t>TTGGAATTCC</t>
  </si>
  <si>
    <t>CCTCTACATG</t>
  </si>
  <si>
    <t>GGAGCGTGTA</t>
  </si>
  <si>
    <t>GTCCGTAAGC</t>
  </si>
  <si>
    <t>ACTTCAAGCG</t>
  </si>
  <si>
    <t>TCAGAAGGCG</t>
  </si>
  <si>
    <t>GCGTTGGTAT</t>
  </si>
  <si>
    <t>ACATATCCAG</t>
  </si>
  <si>
    <t>TCATAGATTG</t>
  </si>
  <si>
    <t>GTATTCCACC</t>
  </si>
  <si>
    <t>CCTCCGTCCA</t>
  </si>
  <si>
    <t>TCGTGGAGCG</t>
  </si>
  <si>
    <t>CTACAAGATA</t>
  </si>
  <si>
    <t>TATAGTAGCT</t>
  </si>
  <si>
    <t>TGCCTGGTGG</t>
  </si>
  <si>
    <t>ACATTATCCT</t>
  </si>
  <si>
    <t>GTCCACTTGT</t>
  </si>
  <si>
    <t>TGGAACAGTA</t>
  </si>
  <si>
    <t>CCTTGTTAAT</t>
  </si>
  <si>
    <t>GTTGATAGTG</t>
  </si>
  <si>
    <t>ACCAGCGACA</t>
  </si>
  <si>
    <t>CATACACTGT</t>
  </si>
  <si>
    <t>GTGTGGCGCT</t>
  </si>
  <si>
    <t>ATCACGAAGG</t>
  </si>
  <si>
    <t>CGGCTCTACT</t>
  </si>
  <si>
    <t>GAATGCACGA</t>
  </si>
  <si>
    <t>AAGACTATAG</t>
  </si>
  <si>
    <t>TCGGCAGCAA</t>
  </si>
  <si>
    <t>CTAATGATGG</t>
  </si>
  <si>
    <t>GGTTGCCTCT</t>
  </si>
  <si>
    <t>CGCACATGGC</t>
  </si>
  <si>
    <t>GGCCTGTCCT</t>
  </si>
  <si>
    <t>CTGTGTTAGG</t>
  </si>
  <si>
    <t>TAAGGAACGT</t>
  </si>
  <si>
    <t>CTAACTGTAA</t>
  </si>
  <si>
    <t>GGCGAGATGG</t>
  </si>
  <si>
    <t>AATAGAGCAA</t>
  </si>
  <si>
    <t>TCAATCCATT</t>
  </si>
  <si>
    <t>TCGTATGCGG</t>
  </si>
  <si>
    <t>TCCGACCTCG</t>
  </si>
  <si>
    <t>CTTATGGAAT</t>
  </si>
  <si>
    <t>GCTTACGGAC</t>
  </si>
  <si>
    <t>GAACATACGG</t>
  </si>
  <si>
    <t>GTCGATTACA</t>
  </si>
  <si>
    <t>ACTAGCCGTG</t>
  </si>
  <si>
    <t>AAGTTGGTGA</t>
  </si>
  <si>
    <t>TGGCAATATT</t>
  </si>
  <si>
    <t>GATCACCGCG</t>
  </si>
  <si>
    <t>TACCATCCGT</t>
  </si>
  <si>
    <t>GCTGTAGGAA</t>
  </si>
  <si>
    <t>CGCACTAATG</t>
  </si>
  <si>
    <t>GACAACTGAA</t>
  </si>
  <si>
    <t>AGTGGTCAGG</t>
  </si>
  <si>
    <t>TTCTATGGTT</t>
  </si>
  <si>
    <t>AATCCGGCCA</t>
  </si>
  <si>
    <t>CCATAAGGTT</t>
  </si>
  <si>
    <t>ATCTCTACCA</t>
  </si>
  <si>
    <t>CGGTGGCGAA</t>
  </si>
  <si>
    <t>TAACAATAGG</t>
  </si>
  <si>
    <t>CTGGTACACG</t>
  </si>
  <si>
    <t>TCAACGTGTA</t>
  </si>
  <si>
    <t>ACTGTTGTGA</t>
  </si>
  <si>
    <t>GTGCGTCCTT</t>
  </si>
  <si>
    <t>AGCACATCCT</t>
  </si>
  <si>
    <t>TTCCGTCGCA</t>
  </si>
  <si>
    <t>CTTAACCACT</t>
  </si>
  <si>
    <t>GCCTCGGATA</t>
  </si>
  <si>
    <t>CGTCGACTGG</t>
  </si>
  <si>
    <t>TACTAGTCAA</t>
  </si>
  <si>
    <t>ATAGACCGTT</t>
  </si>
  <si>
    <t>ACAGTTCCAG</t>
  </si>
  <si>
    <t>AGGCATGTAG</t>
  </si>
  <si>
    <t>GCAAGTCTCA</t>
  </si>
  <si>
    <t>TTGGCTCCGC</t>
  </si>
  <si>
    <t>AACTGATACT</t>
  </si>
  <si>
    <t>GTAAGGCATA</t>
  </si>
  <si>
    <t>AATTGCTGCG</t>
  </si>
  <si>
    <t>TTACAATTCC</t>
  </si>
  <si>
    <t>AACCTAGCAC</t>
  </si>
  <si>
    <t>TCTGTGTGGA</t>
  </si>
  <si>
    <t>GGAATTCCAA</t>
  </si>
  <si>
    <t>AAGCGCGCTT</t>
  </si>
  <si>
    <t>TGAGCGTTGT</t>
  </si>
  <si>
    <t>ATCATAGGCT</t>
  </si>
  <si>
    <t>TGTTAGAAGG</t>
  </si>
  <si>
    <t>GATGGATGTA</t>
  </si>
  <si>
    <t>ACGGCCGTCA</t>
  </si>
  <si>
    <t>CGTTGCTTAC</t>
  </si>
  <si>
    <t>TGACTACATA</t>
  </si>
  <si>
    <t>CGGCCTCGTT</t>
  </si>
  <si>
    <t>CAAGCATCCG</t>
  </si>
  <si>
    <t>TCGTCTGACT</t>
  </si>
  <si>
    <t>CTCATAGCGA</t>
  </si>
  <si>
    <t>AGACACATTA</t>
  </si>
  <si>
    <t>GCGCGATGTT</t>
  </si>
  <si>
    <t>CATGAGTACT</t>
  </si>
  <si>
    <t>ACGTCAATAC</t>
  </si>
  <si>
    <t>GATACCTCCT</t>
  </si>
  <si>
    <t>ATCCGTAAGT</t>
  </si>
  <si>
    <t>CGTGTATCTT</t>
  </si>
  <si>
    <t>GAACCATGAA</t>
  </si>
  <si>
    <t>GGCCATCATA</t>
  </si>
  <si>
    <t>ACATACTTCC</t>
  </si>
  <si>
    <t>TATGTGCAAT</t>
  </si>
  <si>
    <t>GATTAAGGTG</t>
  </si>
  <si>
    <t>ATGTAGACAA</t>
  </si>
  <si>
    <t>CACATCGGTG</t>
  </si>
  <si>
    <t>TGCCGGTCAG</t>
  </si>
  <si>
    <t>CACTCAATTC</t>
  </si>
  <si>
    <t>TCTCACACGC</t>
  </si>
  <si>
    <t>TCAATGGAGA</t>
  </si>
  <si>
    <t>ATATGCATGT</t>
  </si>
  <si>
    <t>ATGGCGCCTG</t>
  </si>
  <si>
    <t>TCCGTTATGT</t>
  </si>
  <si>
    <t>GGTCTATTAA</t>
  </si>
  <si>
    <t>CAGCAATCGT</t>
  </si>
  <si>
    <t>TTCTGTAGAA</t>
  </si>
  <si>
    <t>GAACGCAATA</t>
  </si>
  <si>
    <t>AGTACTCATG</t>
  </si>
  <si>
    <t>GGTAGAATTA</t>
  </si>
  <si>
    <t>TAATTAGCGT</t>
  </si>
  <si>
    <t>ATTAACAAGG</t>
  </si>
  <si>
    <t>TGATGGCTAC</t>
  </si>
  <si>
    <t>GAATTACAAG</t>
  </si>
  <si>
    <t>TAGAATTGGA</t>
  </si>
  <si>
    <t>AGGCAGCTCT</t>
  </si>
  <si>
    <t>ATCGGCGAAG</t>
  </si>
  <si>
    <t>CCGTGACCGA</t>
  </si>
  <si>
    <t>ATACTTGTTC</t>
  </si>
  <si>
    <t>TCCGCCAATT</t>
  </si>
  <si>
    <t>AGGACAGGCC</t>
  </si>
  <si>
    <t>AGAGAACCTA</t>
  </si>
  <si>
    <t>GATATTGTGT</t>
  </si>
  <si>
    <t>CGTACAGGAA</t>
  </si>
  <si>
    <t>CTGCGTTACC</t>
  </si>
  <si>
    <t>AGGCCGTGGA</t>
  </si>
  <si>
    <t>AGGAGGTATC</t>
  </si>
  <si>
    <t>GCTGACGTTG</t>
  </si>
  <si>
    <t>CTAATAACCG</t>
  </si>
  <si>
    <t>TCTAGGCGCG</t>
  </si>
  <si>
    <t>ATAGCCAAGA</t>
  </si>
  <si>
    <t>TTCGGTGTGA</t>
  </si>
  <si>
    <t>ATGTAACGTT</t>
  </si>
  <si>
    <t>AACGAGGCCG</t>
  </si>
  <si>
    <t>TGGTGTTATG</t>
  </si>
  <si>
    <t>TGGCCTCTGT</t>
  </si>
  <si>
    <t>CCAGGCACCA</t>
  </si>
  <si>
    <t>CCGGTTCCTA</t>
  </si>
  <si>
    <t>GGCCAATATT</t>
  </si>
  <si>
    <t>GAATACCTAT</t>
  </si>
  <si>
    <t>TACGTGAAGG</t>
  </si>
  <si>
    <t>CTTATTGGCC</t>
  </si>
  <si>
    <t>ACAACTACTG</t>
  </si>
  <si>
    <t>GTTGGATGAA</t>
  </si>
  <si>
    <t>AATCCAATTG</t>
  </si>
  <si>
    <t>TATGATGGCC</t>
  </si>
  <si>
    <t>CGCAGCAATT</t>
  </si>
  <si>
    <t>ACGTTCCTTA</t>
  </si>
  <si>
    <t>CCGCGTATAG</t>
  </si>
  <si>
    <t>GATTCTGAAT</t>
  </si>
  <si>
    <t>TAGAGAATAC</t>
  </si>
  <si>
    <t>TTGTATCAGG</t>
  </si>
  <si>
    <t>CACAGCGGTC</t>
  </si>
  <si>
    <t>CCACGCTGAA</t>
  </si>
  <si>
    <t>GTTCGGAGTT</t>
  </si>
  <si>
    <t>ATAGCGGAAT</t>
  </si>
  <si>
    <t>GCAATATTCA</t>
  </si>
  <si>
    <t>CTAGATTGCG</t>
  </si>
  <si>
    <t>CGATGCGGTT</t>
  </si>
  <si>
    <t>TCCGGACTAG</t>
  </si>
  <si>
    <t>GTGACGGAGC</t>
  </si>
  <si>
    <t>AATTCCATCT</t>
  </si>
  <si>
    <t>TTAACGGTGT</t>
  </si>
  <si>
    <t>ACTTGTTATC</t>
  </si>
  <si>
    <t>CGTGTACCAG</t>
  </si>
  <si>
    <t>TTAACCTTCG</t>
  </si>
  <si>
    <t>CATATGCGAT</t>
  </si>
  <si>
    <t>AGCCTATGAT</t>
  </si>
  <si>
    <t>TATGACAATC</t>
  </si>
  <si>
    <t>ATGTTGTTGG</t>
  </si>
  <si>
    <t>GCACCACCAA</t>
  </si>
  <si>
    <t>AGGCGTTCGC</t>
  </si>
  <si>
    <t>CCTCCGGTTG</t>
  </si>
  <si>
    <t>GTCCACCGCT</t>
  </si>
  <si>
    <t>ATTGTTCGTC</t>
  </si>
  <si>
    <t>GGACCAGTGG</t>
  </si>
  <si>
    <t>CCTTCTAACA</t>
  </si>
  <si>
    <t>CTCGAATATA</t>
  </si>
  <si>
    <t>GATCGTCGCG</t>
  </si>
  <si>
    <t>TATCCGAGGC</t>
  </si>
  <si>
    <t>CGCTGTCTCA</t>
  </si>
  <si>
    <t>AATGCGAACA</t>
  </si>
  <si>
    <t>AATTCTTGGA</t>
  </si>
  <si>
    <t>TTCCTACAGC</t>
  </si>
  <si>
    <t>ATCCAGGTAT</t>
  </si>
  <si>
    <t>ACGGTCCAAC</t>
  </si>
  <si>
    <t>GTAACTTGGT</t>
  </si>
  <si>
    <t>AGCGCCACAC</t>
  </si>
  <si>
    <t>TGCTACTGCC</t>
  </si>
  <si>
    <t>CAACACCGCA</t>
  </si>
  <si>
    <t>CACCTTAATC</t>
  </si>
  <si>
    <t>TTGAATGTTG</t>
  </si>
  <si>
    <t>CCGGTAACAC</t>
  </si>
  <si>
    <t>CCTGATACAA</t>
  </si>
  <si>
    <t>TTAAGTTGTG</t>
  </si>
  <si>
    <t>CGGACAGTGA</t>
  </si>
  <si>
    <t>GCACTACAAC</t>
  </si>
  <si>
    <t>TGGTGCCTGG</t>
  </si>
  <si>
    <t>TCCACGGCCT</t>
  </si>
  <si>
    <t>TTGTAGTGTA</t>
  </si>
  <si>
    <t>CCACGACACG</t>
  </si>
  <si>
    <t>TGTGATGTAT</t>
  </si>
  <si>
    <t>GAGCGCAATA</t>
  </si>
  <si>
    <t>ATCTTACTGT</t>
  </si>
  <si>
    <t>ATGTCGTGGT</t>
  </si>
  <si>
    <t>GTAGCCATCA</t>
  </si>
  <si>
    <t>TGGTTAAGAA</t>
  </si>
  <si>
    <t>TGTTGTTCGT</t>
  </si>
  <si>
    <t>CCAACAACAT</t>
  </si>
  <si>
    <t>ACCGGCTCAG</t>
  </si>
  <si>
    <t>GTTAATCTGA</t>
  </si>
  <si>
    <t>CGGCTAACGT</t>
  </si>
  <si>
    <t>TCCAAGAATT</t>
  </si>
  <si>
    <t>CCGAACGTTG</t>
  </si>
  <si>
    <t>TAACCGCCGA</t>
  </si>
  <si>
    <t>CTCCGTGCTG</t>
  </si>
  <si>
    <t>CATTCCAGCT</t>
  </si>
  <si>
    <t>GGTTATGCTA</t>
  </si>
  <si>
    <t>ACCACACGGT</t>
  </si>
  <si>
    <t>TAGGTTCTCT</t>
  </si>
  <si>
    <t>TATGGCTCGA</t>
  </si>
  <si>
    <t>CTCGTGCGTT</t>
  </si>
  <si>
    <t>CCAGTTGGCA</t>
  </si>
  <si>
    <t>TGTTCGCATT</t>
  </si>
  <si>
    <t>AACCGCATCG</t>
  </si>
  <si>
    <t>CGAAGGTTAA</t>
  </si>
  <si>
    <t>AGTGCCACTG</t>
  </si>
  <si>
    <t>GAACAAGTAT</t>
  </si>
  <si>
    <t>ACGATTGCTG</t>
  </si>
  <si>
    <t>ATACCTGGAT</t>
  </si>
  <si>
    <t>TCCAATTCTA</t>
  </si>
  <si>
    <t>TGAGACAGCG</t>
  </si>
  <si>
    <t>ACGCTAATTA</t>
  </si>
  <si>
    <t>TATATTCGAG</t>
  </si>
  <si>
    <t>CGGTCCGATA</t>
  </si>
  <si>
    <t>ACAATAGAGT</t>
  </si>
  <si>
    <t>CGGTTATTAG</t>
  </si>
  <si>
    <t>GATAACAAGT</t>
  </si>
  <si>
    <t>AGTTATCACA</t>
  </si>
  <si>
    <t>TTCCAGGTAA</t>
  </si>
  <si>
    <t>CATGTAGAGG</t>
  </si>
  <si>
    <t>GATTGTCATA</t>
  </si>
  <si>
    <t>ATTCCGCTAT</t>
  </si>
  <si>
    <t>GACCGCTGTG</t>
  </si>
  <si>
    <t>TAGGAACCGG</t>
  </si>
  <si>
    <t>AGCGGTGGAC</t>
  </si>
  <si>
    <t>TATAGATTCG</t>
  </si>
  <si>
    <t>ACAGAGGCCA</t>
  </si>
  <si>
    <t>ATTCCTATTG</t>
  </si>
  <si>
    <t>TATTCCTCAG</t>
  </si>
  <si>
    <t>CGCCTTCTGA</t>
  </si>
  <si>
    <t>GCGCAGAGTA</t>
  </si>
  <si>
    <t>GGCGCCAATT</t>
  </si>
  <si>
    <t>AGATATGGCG</t>
  </si>
  <si>
    <t>CCTGCTTGGT</t>
  </si>
  <si>
    <t>GACGAACAAT</t>
  </si>
  <si>
    <t>TGGCGGTCCA</t>
  </si>
  <si>
    <t>CTTCAGTTAC</t>
  </si>
  <si>
    <t>TCCTGACCGT</t>
  </si>
  <si>
    <t>CGCGCCTAGA</t>
  </si>
  <si>
    <t>AGGATAAGTT</t>
  </si>
  <si>
    <t>AGGCCAGACA</t>
  </si>
  <si>
    <t>CCTTGAACGG</t>
  </si>
  <si>
    <t>CACCACCTAC</t>
  </si>
  <si>
    <t>TTGCTTGTAT</t>
  </si>
  <si>
    <t>CAATCTATGA</t>
  </si>
  <si>
    <t>TGGTACTGAT</t>
  </si>
  <si>
    <t>TTCATCCAAC</t>
  </si>
  <si>
    <t>CATAACACCA</t>
  </si>
  <si>
    <t>TCCTATTAGC</t>
  </si>
  <si>
    <t>TCTCTAGATT</t>
  </si>
  <si>
    <t>CGCGAGCCTA</t>
  </si>
  <si>
    <t>GATAAGCTCT</t>
  </si>
  <si>
    <t>GAGATGTCGA</t>
  </si>
  <si>
    <t>CTGGATATGT</t>
  </si>
  <si>
    <t>GGCCAATAAG</t>
  </si>
  <si>
    <t>ATTACTCACC</t>
  </si>
  <si>
    <t>AATTGGCGGA</t>
  </si>
  <si>
    <t>TTGTCAACTT</t>
  </si>
  <si>
    <t>GGCGAATTCT</t>
  </si>
  <si>
    <t>CAACGTCAGC</t>
  </si>
  <si>
    <t>TCTTACATCA</t>
  </si>
  <si>
    <t>CGCCATACCT</t>
  </si>
  <si>
    <t>CTAATGTCTT</t>
  </si>
  <si>
    <t>CAACCGGAGG</t>
  </si>
  <si>
    <t>GGCAGTAGCA</t>
  </si>
  <si>
    <t>TTAGGATAGA</t>
  </si>
  <si>
    <t>CGCAATCTAG</t>
  </si>
  <si>
    <t>GAGTTGTACT</t>
  </si>
  <si>
    <t>TCTCATGATA</t>
  </si>
  <si>
    <t>CGAGGCCAAG</t>
  </si>
  <si>
    <t>TTCACGAGAC</t>
  </si>
  <si>
    <t>GCGTGGATGG</t>
  </si>
  <si>
    <t>TCCTGGTTGT</t>
  </si>
  <si>
    <t>TAATTCTGCT</t>
  </si>
  <si>
    <t>CGCACGACTG</t>
  </si>
  <si>
    <t>GAGGTTAGAC</t>
  </si>
  <si>
    <t>AACCGAGTTC</t>
  </si>
  <si>
    <t>TGTGATAACT</t>
  </si>
  <si>
    <t>AGTATGCTAC</t>
  </si>
  <si>
    <t>GTAACTGAAG</t>
  </si>
  <si>
    <t>TCCTCGGACT</t>
  </si>
  <si>
    <t>CTGGAACTGT</t>
  </si>
  <si>
    <t>GAATATGCGG</t>
  </si>
  <si>
    <t>GATCGGATAA</t>
  </si>
  <si>
    <t>GCTAGACTAT</t>
  </si>
  <si>
    <t>AGCTACTATA</t>
  </si>
  <si>
    <t>CCACCGGAGT</t>
  </si>
  <si>
    <t>CTTACCGCAC</t>
  </si>
  <si>
    <t>TTAGGATATC</t>
  </si>
  <si>
    <t>TTATACGCGA</t>
  </si>
  <si>
    <t>CGCTTAGAAT</t>
  </si>
  <si>
    <t>CCGAAGCGCT</t>
  </si>
  <si>
    <t>CACTATCAAC</t>
  </si>
  <si>
    <t>TTGCTCTATT</t>
  </si>
  <si>
    <t>TTACAGTTAG</t>
  </si>
  <si>
    <t>CTAAGTACGC</t>
  </si>
  <si>
    <t>TAGTTCGGTA</t>
  </si>
  <si>
    <t>CTATTACTAC</t>
  </si>
  <si>
    <t>TAGCATAACC</t>
  </si>
  <si>
    <t>ACTCTATTGT</t>
  </si>
  <si>
    <t>TAGTGGAAGC</t>
  </si>
  <si>
    <t>CGCCATATCT</t>
  </si>
  <si>
    <t>GCTTCATATT</t>
  </si>
  <si>
    <t>ACTAGCGCTA</t>
  </si>
  <si>
    <t>GCTCTTAACT</t>
  </si>
  <si>
    <t>GTGGTATCTG</t>
  </si>
  <si>
    <t>TGACGGCCGT</t>
  </si>
  <si>
    <t>CAGTAATTAC</t>
  </si>
  <si>
    <t>TACAAGACTT</t>
  </si>
  <si>
    <t>CTGTGGTGAC</t>
  </si>
  <si>
    <t>CTCCACTAAT</t>
  </si>
  <si>
    <t>ATAGTTAGCA</t>
  </si>
  <si>
    <t>ATAGGTCTTA</t>
  </si>
  <si>
    <t>TTCTTAACCA</t>
  </si>
  <si>
    <t>AAGGAAGAGT</t>
  </si>
  <si>
    <t>GGAAGGAGAC</t>
  </si>
  <si>
    <t>TGAACGCGGA</t>
  </si>
  <si>
    <t>CCTGCAACCT</t>
  </si>
  <si>
    <t>TTCATGGTTC</t>
  </si>
  <si>
    <t>ATCCTCTCAA</t>
  </si>
  <si>
    <t>CACTAGACCA</t>
  </si>
  <si>
    <t>ATTATCCACT</t>
  </si>
  <si>
    <t>ATGGCGTGCC</t>
  </si>
  <si>
    <t>TCCAGAGATC</t>
  </si>
  <si>
    <t>ATGTCCAGCA</t>
  </si>
  <si>
    <t>CAACGTTCGG</t>
  </si>
  <si>
    <t>GCGTATTAAT</t>
  </si>
  <si>
    <t>GTTGTGACTA</t>
  </si>
  <si>
    <t>TCTCAATACC</t>
  </si>
  <si>
    <t>AAGCATCTTG</t>
  </si>
  <si>
    <t>TCAGTCTCGT</t>
  </si>
  <si>
    <t>TGCAAGATAA</t>
  </si>
  <si>
    <t>GTAACAATCT</t>
  </si>
  <si>
    <t>CAGCGGTAGA</t>
  </si>
  <si>
    <t>TCATACCGTT</t>
  </si>
  <si>
    <t>GGCGCCATTG</t>
  </si>
  <si>
    <t>AGCGAATTAG</t>
  </si>
  <si>
    <t>TTAGACCATG</t>
  </si>
  <si>
    <t>CACACAGTAT</t>
  </si>
  <si>
    <t>TCTTGTCGGC</t>
  </si>
  <si>
    <t>TACCGCCTCG</t>
  </si>
  <si>
    <t>CTGTTATATC</t>
  </si>
  <si>
    <t>TAACCGGCGA</t>
  </si>
  <si>
    <t>AAGAGAGTCT</t>
  </si>
  <si>
    <t>GTAGGCGAGC</t>
  </si>
  <si>
    <t>AACTTATCCT</t>
  </si>
  <si>
    <t>ATTATGTCTC</t>
  </si>
  <si>
    <t>TATAACAGCT</t>
  </si>
  <si>
    <t>CCAATGATAC</t>
  </si>
  <si>
    <t>GAGGCCTATT</t>
  </si>
  <si>
    <t>AGCTAAGCGG</t>
  </si>
  <si>
    <t>CTTCCTAGGA</t>
  </si>
  <si>
    <t>CGATCTGTGA</t>
  </si>
  <si>
    <t>GTGGACAAGT</t>
  </si>
  <si>
    <t>AACAAGTACA</t>
  </si>
  <si>
    <t>AGATTAAGTG</t>
  </si>
  <si>
    <t>TATCACTCTG</t>
  </si>
  <si>
    <t>AGAATTCGCC</t>
  </si>
  <si>
    <t>CCTGACCACT</t>
  </si>
  <si>
    <t>AGCTGGAATG</t>
  </si>
  <si>
    <t>TGATAACGAG</t>
  </si>
  <si>
    <t>CATAGTAAGG</t>
  </si>
  <si>
    <t>ATTGGCTTCT</t>
  </si>
  <si>
    <t>GTACCGATTA</t>
  </si>
  <si>
    <t>AACACGTGGA</t>
  </si>
  <si>
    <t>GTGTTACCGG</t>
  </si>
  <si>
    <t>AGATTGTTAC</t>
  </si>
  <si>
    <t>TTGACCAATG</t>
  </si>
  <si>
    <t>CTGACCGGCA</t>
  </si>
  <si>
    <t>TCTCATCAAT</t>
  </si>
  <si>
    <t>GGACCAACAG</t>
  </si>
  <si>
    <t>AATGTATTGC</t>
  </si>
  <si>
    <t>GATCTCTGGA</t>
  </si>
  <si>
    <t>CAGGCGCCAT</t>
  </si>
  <si>
    <t>TTAATAGACC</t>
  </si>
  <si>
    <t>GGAGTCGCGA</t>
  </si>
  <si>
    <t>AACGCCAGAG</t>
  </si>
  <si>
    <t>CGTAATTAAC</t>
  </si>
  <si>
    <t>ACGAGACTGA</t>
  </si>
  <si>
    <t>GTATCGGCCG</t>
  </si>
  <si>
    <t>AATACGACAT</t>
  </si>
  <si>
    <t>GTTATATGGC</t>
  </si>
  <si>
    <t>GCCTGCCATG</t>
  </si>
  <si>
    <t>TAAGACCTAT</t>
  </si>
  <si>
    <t>TATACCATGG</t>
  </si>
  <si>
    <t>GCCGTCTGTT</t>
  </si>
  <si>
    <t>CAGAGTGATA</t>
  </si>
  <si>
    <t>TGCTAACTAT</t>
  </si>
  <si>
    <t>TCAGTTAATG</t>
  </si>
  <si>
    <t>GTGACCTTGA</t>
  </si>
  <si>
    <t>ACATGCATAT</t>
  </si>
  <si>
    <t>AACATACCTA</t>
  </si>
  <si>
    <t>CCATGTGTAG</t>
  </si>
  <si>
    <t>GAGTCTCTCC</t>
  </si>
  <si>
    <t>GCTATGCGCA</t>
  </si>
  <si>
    <t>ATCGCATATG</t>
  </si>
  <si>
    <t>AGTACCTATA</t>
  </si>
  <si>
    <t>GACCGGAGAT</t>
  </si>
  <si>
    <t>CGTTCAGCCT</t>
  </si>
  <si>
    <t>TTACTTCCTC</t>
  </si>
  <si>
    <t>CACGTCCACC</t>
  </si>
  <si>
    <t>GCTACTATCT</t>
  </si>
  <si>
    <t>AGTCAACCAT</t>
  </si>
  <si>
    <t>CGAGGCGGTA</t>
  </si>
  <si>
    <t>CAGGTGTTCA</t>
  </si>
  <si>
    <t>GACAGACAGG</t>
  </si>
  <si>
    <t>TGTACTTGTT</t>
  </si>
  <si>
    <t>CTCTAAGTAG</t>
  </si>
  <si>
    <t>GTCACCACAG</t>
  </si>
  <si>
    <t>TCTACATACC</t>
  </si>
  <si>
    <t>CACGTTAGGC</t>
  </si>
  <si>
    <t>TGGTGAGTCT</t>
  </si>
  <si>
    <t>CTTCGAAGGA</t>
  </si>
  <si>
    <t>GTAGAGTCAG</t>
  </si>
  <si>
    <t>GACATTGTCA</t>
  </si>
  <si>
    <t>TCCGCAAGGC</t>
  </si>
  <si>
    <t>ACTGCCTTAT</t>
  </si>
  <si>
    <t>TACGCACGTA</t>
  </si>
  <si>
    <t>CGCTTGAAGT</t>
  </si>
  <si>
    <t>CTGCACTTCA</t>
  </si>
  <si>
    <t>CAGCGGACAA</t>
  </si>
  <si>
    <t>GGATCCGCAT</t>
  </si>
  <si>
    <t>TGCGGTGTTG</t>
  </si>
  <si>
    <t>ACATAACGGA</t>
  </si>
  <si>
    <t>GACGTTCGCG</t>
  </si>
  <si>
    <t>CATTCAACAA</t>
  </si>
  <si>
    <t>CACGGATTAT</t>
  </si>
  <si>
    <t>TTGAGGACGG</t>
  </si>
  <si>
    <t>CTCTGTATAC</t>
  </si>
  <si>
    <t>GCAACAGGTG</t>
  </si>
  <si>
    <t>GGTAACGCAG</t>
  </si>
  <si>
    <t>ACCGCGCAAT</t>
  </si>
  <si>
    <t>AGCCGGAACA</t>
  </si>
  <si>
    <t>TCCTAGGAAG</t>
  </si>
  <si>
    <t>TTGAGCCTAA</t>
  </si>
  <si>
    <t>CCACCTGTGT</t>
  </si>
  <si>
    <t>CCTCGCAACC</t>
  </si>
  <si>
    <t>GTATAGCTGT</t>
  </si>
  <si>
    <t>GCTACATTAG</t>
  </si>
  <si>
    <t>TACGAATCTT</t>
  </si>
  <si>
    <t>TAGGAGCGCA</t>
  </si>
  <si>
    <t>GTACTGGCGT</t>
  </si>
  <si>
    <t>AGTTAAGAGC</t>
  </si>
  <si>
    <t>TCGCGTATAA</t>
  </si>
  <si>
    <t>GAGTGTGCCG</t>
  </si>
  <si>
    <t>CTAGTCCGGA</t>
  </si>
  <si>
    <t>ATTAATACGC</t>
  </si>
  <si>
    <t>CCTAGAGTAT</t>
  </si>
  <si>
    <t>TAGGAAGACT</t>
  </si>
  <si>
    <t>CCGTGGCCTT</t>
  </si>
  <si>
    <t>GGATATATCC</t>
  </si>
  <si>
    <t>CACCTCTTGG</t>
  </si>
  <si>
    <t>AACGTTACAT</t>
  </si>
  <si>
    <t>CGGCAAGCTC</t>
  </si>
  <si>
    <t>TCTTGGCTAT</t>
  </si>
  <si>
    <t>ACGGAATGCG</t>
  </si>
  <si>
    <t>GTTCCGCAGG</t>
  </si>
  <si>
    <t>ACCAAGTTAC</t>
  </si>
  <si>
    <t>TGGCTCGCAG</t>
  </si>
  <si>
    <t>AACTAACGTT</t>
  </si>
  <si>
    <t>GAACAATTCC</t>
  </si>
  <si>
    <t>TGTGGTCCGG</t>
  </si>
  <si>
    <t>CTTCTAAGTC</t>
  </si>
  <si>
    <t>AATATTGCCA</t>
  </si>
  <si>
    <t>TCGTGCATTC</t>
  </si>
  <si>
    <t>AAGATACACG</t>
  </si>
  <si>
    <t>TGCAATGAAT</t>
  </si>
  <si>
    <t>CTATGAAGGA</t>
  </si>
  <si>
    <t>GAAGACTAGA</t>
  </si>
  <si>
    <t>AGGAGTCGAG</t>
  </si>
  <si>
    <t>TTCACTCACT</t>
  </si>
  <si>
    <t>GGTCCGCTTC</t>
  </si>
  <si>
    <t>CAACGAGAGC</t>
  </si>
  <si>
    <t>ATTGAGGTCC</t>
  </si>
  <si>
    <t>GGAGAGACTC</t>
  </si>
  <si>
    <t>CCGCTCCGTT</t>
  </si>
  <si>
    <t>ATACATCACA</t>
  </si>
  <si>
    <t>TAGGTATGTT</t>
  </si>
  <si>
    <t>CACCTAGCAC</t>
  </si>
  <si>
    <t>TTCAAGTATG</t>
  </si>
  <si>
    <t>TTAAGACAAG</t>
  </si>
  <si>
    <t>CACCTCTCTT</t>
  </si>
  <si>
    <t>TTCTCGTGCA</t>
  </si>
  <si>
    <t>GCTAGGAAGT</t>
  </si>
  <si>
    <t>TTAATAGCAC</t>
  </si>
  <si>
    <t>CATTCACGCT</t>
  </si>
  <si>
    <t>GGCACTAAGG</t>
  </si>
  <si>
    <t>ATTCGGTACA</t>
  </si>
  <si>
    <t>ACTAATCTCC</t>
  </si>
  <si>
    <t>TGTGTTAGTA</t>
  </si>
  <si>
    <t>CAACGACCTA</t>
  </si>
  <si>
    <t>CGGTCGGCAT</t>
  </si>
  <si>
    <t>TCGACGCTAG</t>
  </si>
  <si>
    <t>CTCGTAGGCA</t>
  </si>
  <si>
    <t>AAGTTCTAGT</t>
  </si>
  <si>
    <t>CCAAGAGGTG</t>
  </si>
  <si>
    <t>ATATCTGCTT</t>
  </si>
  <si>
    <t>TGGATCTGGC</t>
  </si>
  <si>
    <t>TTGAATCCAA</t>
  </si>
  <si>
    <t>CACGGCTAGT</t>
  </si>
  <si>
    <t>GAGCTTGCCG</t>
  </si>
  <si>
    <t>AGCTAGCTTC</t>
  </si>
  <si>
    <t>CAATCCTTGT</t>
  </si>
  <si>
    <t>CACCTGTTGC</t>
  </si>
  <si>
    <t>CGTCACCTTG</t>
  </si>
  <si>
    <t>AATGACTGGT</t>
  </si>
  <si>
    <t>ATGATTCCGG</t>
  </si>
  <si>
    <t>TTAGGCTCAA</t>
  </si>
  <si>
    <t>TGTAAGGTGG</t>
  </si>
  <si>
    <t>CAACTGCAAC</t>
  </si>
  <si>
    <t>ACATGAGTGA</t>
  </si>
  <si>
    <t>GCAACCAGTC</t>
  </si>
  <si>
    <t>GAGCGACGAT</t>
  </si>
  <si>
    <t>CGAACGCACC</t>
  </si>
  <si>
    <t>TCTTACGCCG</t>
  </si>
  <si>
    <t>AGCTGATGTC</t>
  </si>
  <si>
    <t>CTGAATTAGT</t>
  </si>
  <si>
    <t>TAAGGAGGAA</t>
  </si>
  <si>
    <t>AGCTTACACA</t>
  </si>
  <si>
    <t>AACCAGCCAC</t>
  </si>
  <si>
    <t>CTTAAGTCGA</t>
  </si>
  <si>
    <t>GCCTAACGTG</t>
  </si>
  <si>
    <t>ACTTACTTCA</t>
  </si>
  <si>
    <t>CGCATTCCGT</t>
  </si>
  <si>
    <t>GATATCACAC</t>
  </si>
  <si>
    <t>AGCGCTGTGT</t>
  </si>
  <si>
    <t>TCACCGCGCT</t>
  </si>
  <si>
    <t>GATAGCCTTG</t>
  </si>
  <si>
    <t>CCTGGACGCA</t>
  </si>
  <si>
    <t>TTACGCACCT</t>
  </si>
  <si>
    <t>TCGTTGCTGC</t>
  </si>
  <si>
    <t>CGACAAGGAT</t>
  </si>
  <si>
    <t>GTGTACCTTC</t>
  </si>
  <si>
    <t>ACCTGGCCAA</t>
  </si>
  <si>
    <t>TGTCTGGCCT</t>
  </si>
  <si>
    <t>AGTTAATGCT</t>
  </si>
  <si>
    <t>GGTGAGTAAT</t>
  </si>
  <si>
    <t>TACTCTGCGC</t>
  </si>
  <si>
    <t>AGGTATGGCG</t>
  </si>
  <si>
    <t>TCCAGCCTGC</t>
  </si>
  <si>
    <t>GCCATATAAC</t>
  </si>
  <si>
    <t>AGTGCGAGTG</t>
  </si>
  <si>
    <t>CTGAGCCGGT</t>
  </si>
  <si>
    <t>AACGGTCTAT</t>
  </si>
  <si>
    <t>GTTGCGTTCA</t>
  </si>
  <si>
    <t>CTTCAACCAC</t>
  </si>
  <si>
    <t>TCTATTCAGT</t>
  </si>
  <si>
    <t>CAAGACGTCC</t>
  </si>
  <si>
    <t>TGAGTACAAC</t>
  </si>
  <si>
    <t>CCGCGGTTCT</t>
  </si>
  <si>
    <t>ATTGATACTG</t>
  </si>
  <si>
    <t>GGATTATGGA</t>
  </si>
  <si>
    <t>TGGTTCTCAT</t>
  </si>
  <si>
    <t>TCAACCACGA</t>
  </si>
  <si>
    <t>TATGAACTTG</t>
  </si>
  <si>
    <t>AGTGGTTAAG</t>
  </si>
  <si>
    <t>TAGAGTTGGA</t>
  </si>
  <si>
    <t>AGAGCACTAG</t>
  </si>
  <si>
    <t>ACTCTACAGG</t>
  </si>
  <si>
    <t>CGGTGACACC</t>
  </si>
  <si>
    <t>TGTGCTAACA</t>
  </si>
  <si>
    <t>CCAGAAGTAA</t>
  </si>
  <si>
    <t>CTTATACCTG</t>
  </si>
  <si>
    <t>ACTAGAACTT</t>
  </si>
  <si>
    <t>TTAGGCTTAC</t>
  </si>
  <si>
    <t>TATCATGAGA</t>
  </si>
  <si>
    <t>CTCACACAAG</t>
  </si>
  <si>
    <t>GAATTGAGTG</t>
  </si>
  <si>
    <t>CGGATTATAT</t>
  </si>
  <si>
    <t>TTGAAGCAGA</t>
  </si>
  <si>
    <t>TACGGCGAAG</t>
  </si>
  <si>
    <t>TCTCCATTGA</t>
  </si>
  <si>
    <t>CGAGACCAAG</t>
  </si>
  <si>
    <t>TGCTGGACAT</t>
  </si>
  <si>
    <t>GATGGTATCG</t>
  </si>
  <si>
    <t>GGCTTAATTG</t>
  </si>
  <si>
    <t>CTCGACTCCT</t>
  </si>
  <si>
    <t>ATACACAGAG</t>
  </si>
  <si>
    <t>TCTCGGACGA</t>
  </si>
  <si>
    <t>ACCACGTCTG</t>
  </si>
  <si>
    <t>GTTGTACTCA</t>
  </si>
  <si>
    <t>TCAGGTCAAC</t>
  </si>
  <si>
    <t>AGTCCGAGGA</t>
  </si>
  <si>
    <t>CACTTAATCT</t>
  </si>
  <si>
    <t>TACTCTGTTA</t>
  </si>
  <si>
    <t>GCGACTCGAT</t>
  </si>
  <si>
    <t>CTAGGCAAGG</t>
  </si>
  <si>
    <t>CCTCTTCGAA</t>
  </si>
  <si>
    <t>TCATCCTCTT</t>
  </si>
  <si>
    <t>GGTAAGATAA</t>
  </si>
  <si>
    <t>AACGAGCCAG</t>
  </si>
  <si>
    <t>TAGACAATCT</t>
  </si>
  <si>
    <t>CAATGCTGAA</t>
  </si>
  <si>
    <t>GTCACGGTGT</t>
  </si>
  <si>
    <t>GGTGTACAAG</t>
  </si>
  <si>
    <t>AGGTTGCAGG</t>
  </si>
  <si>
    <t>TAATACGGAG</t>
  </si>
  <si>
    <t>CGAAGACGCA</t>
  </si>
  <si>
    <t>ATTGACACAT</t>
  </si>
  <si>
    <t>CAGCCGATTG</t>
  </si>
  <si>
    <t>TCTCACGCGT</t>
  </si>
  <si>
    <t>CTCTGACGTG</t>
  </si>
  <si>
    <t>TCGAATGGAA</t>
  </si>
  <si>
    <t>AAGGCCTTGG</t>
  </si>
  <si>
    <t>TGAACGCAAC</t>
  </si>
  <si>
    <t>CCGCTTAGCT</t>
  </si>
  <si>
    <t>CACCGAGGAA</t>
  </si>
  <si>
    <t>CGTATAATCA</t>
  </si>
  <si>
    <t>ATGACAGAAC</t>
  </si>
  <si>
    <t>ATTCATTGCA</t>
  </si>
  <si>
    <t>TCATGTCCTG</t>
  </si>
  <si>
    <t>AATTCGATCG</t>
  </si>
  <si>
    <t>TTCCGACATT</t>
  </si>
  <si>
    <t>TGGCACGACC</t>
  </si>
  <si>
    <t>GCCACAGCAC</t>
  </si>
  <si>
    <t>CAGTAGTTGT</t>
  </si>
  <si>
    <t>AGCTCTCAAG</t>
  </si>
  <si>
    <t>TCTGGAATTA</t>
  </si>
  <si>
    <t>ATTAGTGGAG</t>
  </si>
  <si>
    <t>GACTATATGT</t>
  </si>
  <si>
    <t>CGTTCGGAAC</t>
  </si>
  <si>
    <t>TCGATACTAG</t>
  </si>
  <si>
    <t>TACCACAATG</t>
  </si>
  <si>
    <t>TGGTATACCA</t>
  </si>
  <si>
    <t>GCTCTCGTTG</t>
  </si>
  <si>
    <t>GTCTCGTGAA</t>
  </si>
  <si>
    <t>AAGGCCACCT</t>
  </si>
  <si>
    <t>CTGTGAGCTA</t>
  </si>
  <si>
    <t>TCACAGATCG</t>
  </si>
  <si>
    <t>AGAAGCCAAT</t>
  </si>
  <si>
    <t>ACTGCAGCCG</t>
  </si>
  <si>
    <t>AACATCTAGT</t>
  </si>
  <si>
    <t>CCTTACTATG</t>
  </si>
  <si>
    <t>GTGGCGAGAC</t>
  </si>
  <si>
    <t>GCCAGATCCA</t>
  </si>
  <si>
    <t>ACACAATATC</t>
  </si>
  <si>
    <t>TGGAGGTAAT</t>
  </si>
  <si>
    <t>CCTTCACGTA</t>
  </si>
  <si>
    <t>CTATACGCGG</t>
  </si>
  <si>
    <t>GTTGCAGTTG</t>
  </si>
  <si>
    <t>TTATGCGCCT</t>
  </si>
  <si>
    <t>TCTCAGTACA</t>
  </si>
  <si>
    <t>AGTATACGGA</t>
  </si>
  <si>
    <t>ACGCTTGGAC</t>
  </si>
  <si>
    <t>GGAGTAGATT</t>
  </si>
  <si>
    <t>TACACGCTCC</t>
  </si>
  <si>
    <t>TCCGATAGAG</t>
  </si>
  <si>
    <t>CTCAAGGCCG</t>
  </si>
  <si>
    <t>CAAGTTCATA</t>
  </si>
  <si>
    <t>AATCCTTAGG</t>
  </si>
  <si>
    <t>GGTGGAATAC</t>
  </si>
  <si>
    <t>AGATAGTAGC</t>
  </si>
  <si>
    <t>ATTAGAAGAC</t>
  </si>
  <si>
    <t>GCTCGCACAT</t>
  </si>
  <si>
    <t>GGCACGCCAT</t>
  </si>
  <si>
    <t>GCAGGCTGGA</t>
  </si>
  <si>
    <t>ATGGCTTAAT</t>
  </si>
  <si>
    <t>TAGTGGCTTG</t>
  </si>
  <si>
    <t>AGTTACTTGG</t>
  </si>
  <si>
    <t>ATGAATCAAG</t>
  </si>
  <si>
    <t>CCGAATCTGG</t>
  </si>
  <si>
    <t>CCATGGTATA</t>
  </si>
  <si>
    <t>TCTCGCGGAG</t>
  </si>
  <si>
    <t>Run Name</t>
  </si>
  <si>
    <t>Instructions</t>
  </si>
  <si>
    <t>MiSeq Run Start Date</t>
  </si>
  <si>
    <t xml:space="preserve"> - Copy values from the "Indexing QC" tab in BaseSpace or SAV into the table below as plain text. The PF Reads value will be the same for all samples.</t>
  </si>
  <si>
    <t>MiSeq Reagent Kit</t>
  </si>
  <si>
    <t xml:space="preserve"> - Ensure samples are in the same order and format as listed in the Library Prep tab, with the correct genome size assigned.</t>
  </si>
  <si>
    <t>Recommended Cluster Density (K/mm^2)/% Occupied</t>
  </si>
  <si>
    <t>Recommended Q30 %</t>
  </si>
  <si>
    <t>Estimated Yield (Gb)</t>
  </si>
  <si>
    <t xml:space="preserve"> - If all cells are filled in appropriately, the total number of reads and coverage will be auto-populated.</t>
  </si>
  <si>
    <t>v2, Nano, Micro</t>
  </si>
  <si>
    <t>v3</t>
  </si>
  <si>
    <t>iSeq</t>
  </si>
  <si>
    <t>v3, 600c</t>
  </si>
  <si>
    <t>v2, Nano</t>
  </si>
  <si>
    <t>300c v2, Micro, iSeq</t>
  </si>
  <si>
    <t>600-1200</t>
  </si>
  <si>
    <t>1200 - 1400</t>
  </si>
  <si>
    <t>~ 70</t>
  </si>
  <si>
    <t>&gt; 80%</t>
  </si>
  <si>
    <t>Laboratories whose MiSeq uses MCS/MSR v 2.6 or earlier should use the coverage values calculated in Column I</t>
  </si>
  <si>
    <t>Run Metrics:</t>
  </si>
  <si>
    <t>Laboratories whose MiSeq software uses LRM/MSR v 3 should use coverage values calculated in Column J</t>
  </si>
  <si>
    <t>Minimum Coverage:</t>
  </si>
  <si>
    <t>Escherichia/Shigella</t>
  </si>
  <si>
    <t>Salmonella</t>
  </si>
  <si>
    <t>Listeria</t>
  </si>
  <si>
    <t>Campylobacter</t>
  </si>
  <si>
    <t>Vibrio</t>
  </si>
  <si>
    <t>40X</t>
  </si>
  <si>
    <t>30X</t>
  </si>
  <si>
    <t>20X</t>
  </si>
  <si>
    <t>Coverage (if MSR/MCS v 2.6 or earlier)</t>
  </si>
  <si>
    <t>Coverage ( if LRM/MSR 3.0 or later)</t>
  </si>
  <si>
    <t>Index Number</t>
  </si>
  <si>
    <t>Project</t>
  </si>
  <si>
    <t>Index 1 (I7)</t>
  </si>
  <si>
    <t>Index 2 (I5)</t>
  </si>
  <si>
    <t>% Reads Identified (PF)</t>
  </si>
  <si>
    <t>PF Reads</t>
  </si>
  <si>
    <t>Total # of Reads</t>
  </si>
  <si>
    <t>Estimated genome sizes by Genus (species) in bp</t>
  </si>
  <si>
    <t>Vibrio parahaemolyticus</t>
  </si>
  <si>
    <t>Vibrio vulnificus</t>
  </si>
  <si>
    <t>Vibrio cholerae</t>
  </si>
  <si>
    <t>62015K-125</t>
  </si>
  <si>
    <t>2015K-1254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</si>
</sst>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DF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65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DDDDDD"/>
      </left>
      <right/>
      <top style="medium">
        <color rgb="FFBEBFC1"/>
      </top>
      <bottom/>
      <diagonal/>
    </border>
    <border>
      <left style="medium">
        <color indexed="64"/>
      </left>
      <right/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BEBFC1"/>
      </right>
      <top style="medium">
        <color rgb="FFDDDDDD"/>
      </top>
      <bottom/>
      <diagonal/>
    </border>
    <border>
      <left style="medium">
        <color indexed="64"/>
      </left>
      <right/>
      <top style="medium">
        <color rgb="FFDDDDDD"/>
      </top>
      <bottom style="medium">
        <color indexed="64"/>
      </bottom>
      <diagonal/>
    </border>
    <border>
      <left style="medium">
        <color rgb="FFDDDDDD"/>
      </left>
      <right/>
      <top style="medium">
        <color rgb="FFDDDDDD"/>
      </top>
      <bottom style="medium">
        <color indexed="64"/>
      </bottom>
      <diagonal/>
    </border>
    <border>
      <left style="medium">
        <color rgb="FFDDDDDD"/>
      </left>
      <right style="medium">
        <color rgb="FFBEBFC1"/>
      </right>
      <top style="medium">
        <color rgb="FFDDDDDD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DDDDDD"/>
      </left>
      <right/>
      <top/>
      <bottom/>
      <diagonal/>
    </border>
    <border>
      <left style="medium">
        <color rgb="FFDDDDDD"/>
      </left>
      <right style="medium">
        <color rgb="FFBEBFC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0">
    <xf numFmtId="0" fontId="0" fillId="0" borderId="0" xfId="0"/>
    <xf numFmtId="0" fontId="0" fillId="2" borderId="0" xfId="0" applyFill="1"/>
    <xf numFmtId="0" fontId="2" fillId="2" borderId="0" xfId="0" applyFont="1" applyFill="1"/>
    <xf numFmtId="0" fontId="1" fillId="3" borderId="1" xfId="0" applyFont="1" applyFill="1" applyBorder="1" applyAlignment="1">
      <alignment horizontal="right"/>
    </xf>
    <xf numFmtId="0" fontId="0" fillId="0" borderId="1" xfId="0" applyBorder="1"/>
    <xf numFmtId="0" fontId="1" fillId="3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1" fillId="3" borderId="4" xfId="0" applyFont="1" applyFill="1" applyBorder="1" applyAlignment="1">
      <alignment horizontal="right"/>
    </xf>
    <xf numFmtId="0" fontId="0" fillId="0" borderId="5" xfId="0" applyBorder="1" applyAlignment="1">
      <alignment horizontal="center"/>
    </xf>
    <xf numFmtId="0" fontId="1" fillId="3" borderId="6" xfId="0" applyFont="1" applyFill="1" applyBorder="1" applyAlignment="1">
      <alignment horizontal="right"/>
    </xf>
    <xf numFmtId="2" fontId="0" fillId="5" borderId="7" xfId="0" applyNumberForma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0" fontId="0" fillId="0" borderId="1" xfId="0" applyNumberFormat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2" fillId="2" borderId="8" xfId="0" applyFont="1" applyFill="1" applyBorder="1"/>
    <xf numFmtId="0" fontId="0" fillId="0" borderId="0" xfId="0" applyAlignment="1">
      <alignment horizontal="center"/>
    </xf>
    <xf numFmtId="0" fontId="1" fillId="6" borderId="2" xfId="0" applyFont="1" applyFill="1" applyBorder="1" applyAlignment="1">
      <alignment horizontal="center" vertical="center" wrapText="1"/>
    </xf>
    <xf numFmtId="0" fontId="0" fillId="7" borderId="13" xfId="0" applyFill="1" applyBorder="1"/>
    <xf numFmtId="0" fontId="0" fillId="7" borderId="7" xfId="0" applyFill="1" applyBorder="1"/>
    <xf numFmtId="0" fontId="0" fillId="0" borderId="7" xfId="0" applyBorder="1"/>
    <xf numFmtId="0" fontId="0" fillId="4" borderId="1" xfId="0" applyFill="1" applyBorder="1" applyAlignment="1">
      <alignment horizontal="center"/>
    </xf>
    <xf numFmtId="0" fontId="0" fillId="0" borderId="17" xfId="0" applyBorder="1"/>
    <xf numFmtId="0" fontId="0" fillId="7" borderId="17" xfId="0" applyFill="1" applyBorder="1"/>
    <xf numFmtId="0" fontId="6" fillId="0" borderId="0" xfId="0" applyFont="1"/>
    <xf numFmtId="0" fontId="6" fillId="10" borderId="8" xfId="0" applyFont="1" applyFill="1" applyBorder="1"/>
    <xf numFmtId="0" fontId="1" fillId="0" borderId="0" xfId="0" applyFont="1" applyAlignment="1">
      <alignment horizontal="right"/>
    </xf>
    <xf numFmtId="0" fontId="8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11" borderId="0" xfId="0" applyFont="1" applyFill="1" applyAlignment="1">
      <alignment horizontal="left" vertical="top" wrapText="1"/>
    </xf>
    <xf numFmtId="0" fontId="0" fillId="0" borderId="0" xfId="0" applyAlignment="1">
      <alignment horizontal="left" wrapText="1"/>
    </xf>
    <xf numFmtId="0" fontId="1" fillId="12" borderId="0" xfId="0" applyFont="1" applyFill="1"/>
    <xf numFmtId="0" fontId="0" fillId="12" borderId="0" xfId="0" applyFill="1"/>
    <xf numFmtId="14" fontId="0" fillId="0" borderId="0" xfId="0" applyNumberFormat="1"/>
    <xf numFmtId="0" fontId="0" fillId="7" borderId="1" xfId="0" applyFill="1" applyBorder="1" applyAlignment="1">
      <alignment horizontal="left"/>
    </xf>
    <xf numFmtId="14" fontId="0" fillId="7" borderId="1" xfId="0" applyNumberFormat="1" applyFill="1" applyBorder="1" applyAlignment="1">
      <alignment horizontal="left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0" fontId="1" fillId="9" borderId="6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7" fillId="7" borderId="29" xfId="0" applyFont="1" applyFill="1" applyBorder="1" applyAlignment="1">
      <alignment horizontal="left" vertical="top" wrapText="1"/>
    </xf>
    <xf numFmtId="0" fontId="7" fillId="9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center" vertical="top" wrapText="1"/>
    </xf>
    <xf numFmtId="0" fontId="0" fillId="9" borderId="6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7" fillId="9" borderId="28" xfId="0" applyFont="1" applyFill="1" applyBorder="1" applyAlignment="1">
      <alignment horizontal="center" vertical="top" wrapText="1"/>
    </xf>
    <xf numFmtId="10" fontId="7" fillId="7" borderId="29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1" fillId="9" borderId="1" xfId="0" applyFont="1" applyFill="1" applyBorder="1" applyAlignment="1">
      <alignment horizontal="right"/>
    </xf>
    <xf numFmtId="0" fontId="7" fillId="9" borderId="33" xfId="0" applyFont="1" applyFill="1" applyBorder="1" applyAlignment="1">
      <alignment horizontal="center" vertical="center" wrapText="1"/>
    </xf>
    <xf numFmtId="0" fontId="7" fillId="9" borderId="34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left" vertical="top" wrapText="1"/>
    </xf>
    <xf numFmtId="0" fontId="9" fillId="0" borderId="31" xfId="0" applyFont="1" applyBorder="1" applyAlignment="1">
      <alignment horizontal="left" vertical="top" wrapText="1"/>
    </xf>
    <xf numFmtId="0" fontId="9" fillId="0" borderId="32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22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0" fontId="9" fillId="0" borderId="24" xfId="0" applyFont="1" applyBorder="1" applyAlignment="1">
      <alignment horizontal="left" vertical="top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14" fontId="0" fillId="0" borderId="0" xfId="0" applyNumberFormat="1" applyAlignment="1">
      <alignment horizontal="left"/>
    </xf>
    <xf numFmtId="0" fontId="5" fillId="0" borderId="19" xfId="0" applyFont="1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1" fontId="9" fillId="7" borderId="1" xfId="0" applyNumberFormat="1" applyFont="1" applyFill="1" applyBorder="1" applyAlignment="1">
      <alignment horizontal="center" vertical="top" wrapText="1"/>
    </xf>
    <xf numFmtId="1" fontId="5" fillId="7" borderId="1" xfId="0" applyNumberFormat="1" applyFont="1" applyFill="1" applyBorder="1" applyAlignment="1">
      <alignment horizontal="center" vertical="top" wrapText="1"/>
    </xf>
    <xf numFmtId="0" fontId="7" fillId="9" borderId="39" xfId="0" applyFont="1" applyFill="1" applyBorder="1" applyAlignment="1">
      <alignment horizontal="center" vertical="center" wrapText="1"/>
    </xf>
    <xf numFmtId="2" fontId="9" fillId="7" borderId="8" xfId="0" applyNumberFormat="1" applyFont="1" applyFill="1" applyBorder="1" applyAlignment="1">
      <alignment horizontal="center" vertical="top" wrapText="1"/>
    </xf>
    <xf numFmtId="2" fontId="0" fillId="7" borderId="40" xfId="0" applyNumberFormat="1" applyFill="1" applyBorder="1" applyAlignment="1">
      <alignment horizontal="center"/>
    </xf>
    <xf numFmtId="2" fontId="0" fillId="7" borderId="38" xfId="0" applyNumberFormat="1" applyFill="1" applyBorder="1" applyAlignment="1">
      <alignment horizontal="center"/>
    </xf>
    <xf numFmtId="2" fontId="0" fillId="7" borderId="27" xfId="0" applyNumberFormat="1" applyFill="1" applyBorder="1" applyAlignment="1">
      <alignment horizontal="center"/>
    </xf>
    <xf numFmtId="0" fontId="5" fillId="0" borderId="20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0" fillId="12" borderId="0" xfId="0" applyFill="1" applyAlignment="1">
      <alignment wrapText="1"/>
    </xf>
    <xf numFmtId="1" fontId="9" fillId="7" borderId="2" xfId="0" applyNumberFormat="1" applyFont="1" applyFill="1" applyBorder="1" applyAlignment="1">
      <alignment horizontal="center" vertical="top" wrapText="1"/>
    </xf>
    <xf numFmtId="14" fontId="10" fillId="0" borderId="0" xfId="0" applyNumberFormat="1" applyFont="1"/>
    <xf numFmtId="0" fontId="0" fillId="5" borderId="53" xfId="0" applyFill="1" applyBorder="1" applyAlignment="1">
      <alignment horizontal="center"/>
    </xf>
    <xf numFmtId="0" fontId="0" fillId="5" borderId="37" xfId="0" applyFill="1" applyBorder="1" applyAlignment="1">
      <alignment horizontal="center"/>
    </xf>
    <xf numFmtId="0" fontId="0" fillId="5" borderId="54" xfId="0" applyFill="1" applyBorder="1" applyAlignment="1">
      <alignment horizontal="center"/>
    </xf>
    <xf numFmtId="0" fontId="0" fillId="0" borderId="8" xfId="0" applyBorder="1" applyAlignment="1">
      <alignment horizontal="center"/>
    </xf>
    <xf numFmtId="1" fontId="9" fillId="7" borderId="49" xfId="0" applyNumberFormat="1" applyFont="1" applyFill="1" applyBorder="1" applyAlignment="1">
      <alignment horizontal="center" vertical="top" wrapText="1"/>
    </xf>
    <xf numFmtId="2" fontId="0" fillId="7" borderId="55" xfId="0" applyNumberFormat="1" applyFill="1" applyBorder="1" applyAlignment="1">
      <alignment horizontal="center"/>
    </xf>
    <xf numFmtId="2" fontId="9" fillId="7" borderId="50" xfId="0" applyNumberFormat="1" applyFont="1" applyFill="1" applyBorder="1" applyAlignment="1">
      <alignment horizontal="center" vertical="top" wrapText="1"/>
    </xf>
    <xf numFmtId="0" fontId="0" fillId="0" borderId="8" xfId="0" applyBorder="1"/>
    <xf numFmtId="0" fontId="0" fillId="0" borderId="0" xfId="0" applyAlignment="1">
      <alignment vertical="center" wrapText="1"/>
    </xf>
    <xf numFmtId="0" fontId="7" fillId="9" borderId="14" xfId="0" applyFont="1" applyFill="1" applyBorder="1" applyAlignment="1">
      <alignment horizontal="left" vertical="top" wrapText="1"/>
    </xf>
    <xf numFmtId="2" fontId="0" fillId="0" borderId="0" xfId="0" applyNumberFormat="1"/>
    <xf numFmtId="0" fontId="1" fillId="3" borderId="48" xfId="0" applyFont="1" applyFill="1" applyBorder="1" applyAlignment="1">
      <alignment horizontal="right"/>
    </xf>
    <xf numFmtId="0" fontId="1" fillId="3" borderId="33" xfId="0" applyFont="1" applyFill="1" applyBorder="1" applyAlignment="1">
      <alignment horizontal="right"/>
    </xf>
    <xf numFmtId="0" fontId="0" fillId="0" borderId="60" xfId="0" applyBorder="1"/>
    <xf numFmtId="14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11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16" borderId="3" xfId="0" applyFill="1" applyBorder="1"/>
    <xf numFmtId="0" fontId="0" fillId="16" borderId="3" xfId="0" applyFill="1" applyBorder="1" applyAlignment="1">
      <alignment horizontal="center"/>
    </xf>
    <xf numFmtId="0" fontId="0" fillId="16" borderId="1" xfId="0" applyFill="1" applyBorder="1"/>
    <xf numFmtId="0" fontId="0" fillId="16" borderId="1" xfId="0" applyFill="1" applyBorder="1" applyAlignment="1">
      <alignment horizontal="center"/>
    </xf>
    <xf numFmtId="0" fontId="0" fillId="16" borderId="2" xfId="0" applyFill="1" applyBorder="1"/>
    <xf numFmtId="0" fontId="0" fillId="16" borderId="2" xfId="0" applyFill="1" applyBorder="1" applyAlignment="1">
      <alignment horizontal="center"/>
    </xf>
    <xf numFmtId="0" fontId="0" fillId="16" borderId="8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14" fontId="1" fillId="0" borderId="0" xfId="0" applyNumberFormat="1" applyFont="1"/>
    <xf numFmtId="0" fontId="0" fillId="5" borderId="2" xfId="0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right"/>
    </xf>
    <xf numFmtId="0" fontId="0" fillId="7" borderId="1" xfId="0" applyFill="1" applyBorder="1"/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8" borderId="15" xfId="0" applyFont="1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1" fillId="8" borderId="16" xfId="0" applyFont="1" applyFill="1" applyBorder="1" applyAlignment="1">
      <alignment horizontal="center"/>
    </xf>
    <xf numFmtId="0" fontId="0" fillId="8" borderId="16" xfId="0" applyFill="1" applyBorder="1" applyAlignment="1">
      <alignment horizontal="center"/>
    </xf>
    <xf numFmtId="0" fontId="7" fillId="15" borderId="1" xfId="0" applyFont="1" applyFill="1" applyBorder="1" applyAlignment="1">
      <alignment horizontal="center"/>
    </xf>
    <xf numFmtId="0" fontId="5" fillId="15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4" borderId="37" xfId="0" applyFont="1" applyFill="1" applyBorder="1" applyAlignment="1">
      <alignment horizontal="center"/>
    </xf>
    <xf numFmtId="0" fontId="1" fillId="4" borderId="35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2" fillId="14" borderId="9" xfId="0" applyFont="1" applyFill="1" applyBorder="1" applyAlignment="1">
      <alignment horizontal="center" vertical="center" wrapText="1"/>
    </xf>
    <xf numFmtId="0" fontId="12" fillId="14" borderId="45" xfId="0" applyFont="1" applyFill="1" applyBorder="1" applyAlignment="1">
      <alignment horizontal="center" vertical="center" wrapText="1"/>
    </xf>
    <xf numFmtId="0" fontId="12" fillId="14" borderId="10" xfId="0" applyFont="1" applyFill="1" applyBorder="1" applyAlignment="1">
      <alignment horizontal="center" vertical="center" wrapText="1"/>
    </xf>
    <xf numFmtId="0" fontId="12" fillId="14" borderId="61" xfId="0" applyFont="1" applyFill="1" applyBorder="1" applyAlignment="1">
      <alignment horizontal="center" vertical="center" wrapText="1"/>
    </xf>
    <xf numFmtId="0" fontId="12" fillId="14" borderId="0" xfId="0" applyFont="1" applyFill="1" applyAlignment="1">
      <alignment horizontal="center" vertical="center" wrapText="1"/>
    </xf>
    <xf numFmtId="0" fontId="12" fillId="14" borderId="62" xfId="0" applyFont="1" applyFill="1" applyBorder="1" applyAlignment="1">
      <alignment horizontal="center" vertical="center" wrapText="1"/>
    </xf>
    <xf numFmtId="0" fontId="12" fillId="14" borderId="11" xfId="0" applyFont="1" applyFill="1" applyBorder="1" applyAlignment="1">
      <alignment horizontal="center" vertical="center" wrapText="1"/>
    </xf>
    <xf numFmtId="0" fontId="12" fillId="14" borderId="4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17" fillId="0" borderId="0" xfId="0" applyFont="1" applyAlignment="1">
      <alignment horizontal="center"/>
    </xf>
    <xf numFmtId="0" fontId="7" fillId="15" borderId="4" xfId="0" applyFont="1" applyFill="1" applyBorder="1" applyAlignment="1">
      <alignment horizontal="center"/>
    </xf>
    <xf numFmtId="0" fontId="7" fillId="15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1" fillId="12" borderId="0" xfId="0" applyFont="1" applyFill="1" applyAlignment="1">
      <alignment horizontal="center" vertical="center" wrapText="1"/>
    </xf>
    <xf numFmtId="0" fontId="7" fillId="9" borderId="49" xfId="0" applyFont="1" applyFill="1" applyBorder="1" applyAlignment="1">
      <alignment horizontal="center" vertical="center" wrapText="1"/>
    </xf>
    <xf numFmtId="0" fontId="7" fillId="9" borderId="50" xfId="0" applyFont="1" applyFill="1" applyBorder="1" applyAlignment="1">
      <alignment horizontal="center" vertical="center" wrapText="1"/>
    </xf>
    <xf numFmtId="0" fontId="7" fillId="9" borderId="51" xfId="0" applyFont="1" applyFill="1" applyBorder="1" applyAlignment="1">
      <alignment horizontal="center" vertical="center" wrapText="1"/>
    </xf>
    <xf numFmtId="0" fontId="7" fillId="9" borderId="52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7" fillId="9" borderId="44" xfId="0" applyFont="1" applyFill="1" applyBorder="1" applyAlignment="1">
      <alignment horizontal="center" vertical="center" wrapText="1"/>
    </xf>
    <xf numFmtId="0" fontId="1" fillId="9" borderId="56" xfId="0" applyFont="1" applyFill="1" applyBorder="1" applyAlignment="1">
      <alignment horizontal="center" wrapText="1"/>
    </xf>
    <xf numFmtId="0" fontId="1" fillId="9" borderId="57" xfId="0" applyFont="1" applyFill="1" applyBorder="1" applyAlignment="1">
      <alignment horizontal="center" wrapText="1"/>
    </xf>
    <xf numFmtId="0" fontId="1" fillId="9" borderId="58" xfId="0" applyFont="1" applyFill="1" applyBorder="1" applyAlignment="1">
      <alignment horizontal="center" wrapText="1"/>
    </xf>
    <xf numFmtId="0" fontId="1" fillId="9" borderId="59" xfId="0" applyFont="1" applyFill="1" applyBorder="1" applyAlignment="1">
      <alignment horizontal="center" wrapText="1"/>
    </xf>
    <xf numFmtId="0" fontId="1" fillId="9" borderId="41" xfId="0" applyFont="1" applyFill="1" applyBorder="1" applyAlignment="1">
      <alignment horizontal="center" wrapText="1"/>
    </xf>
    <xf numFmtId="0" fontId="1" fillId="9" borderId="40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wrapText="1"/>
    </xf>
    <xf numFmtId="0" fontId="1" fillId="9" borderId="28" xfId="0" applyFont="1" applyFill="1" applyBorder="1" applyAlignment="1">
      <alignment horizontal="center" wrapText="1"/>
    </xf>
    <xf numFmtId="0" fontId="1" fillId="0" borderId="0" xfId="0" applyFont="1" applyAlignment="1">
      <alignment horizontal="left"/>
    </xf>
    <xf numFmtId="0" fontId="7" fillId="7" borderId="36" xfId="0" applyFont="1" applyFill="1" applyBorder="1" applyAlignment="1">
      <alignment horizontal="center" vertical="top" wrapText="1"/>
    </xf>
    <xf numFmtId="0" fontId="7" fillId="7" borderId="13" xfId="0" applyFont="1" applyFill="1" applyBorder="1" applyAlignment="1">
      <alignment horizontal="center" vertical="top" wrapText="1"/>
    </xf>
    <xf numFmtId="0" fontId="11" fillId="8" borderId="42" xfId="0" applyFont="1" applyFill="1" applyBorder="1" applyAlignment="1">
      <alignment horizontal="center" vertical="center" wrapText="1"/>
    </xf>
    <xf numFmtId="0" fontId="11" fillId="8" borderId="43" xfId="0" applyFont="1" applyFill="1" applyBorder="1" applyAlignment="1">
      <alignment horizontal="center" vertical="center" wrapText="1"/>
    </xf>
    <xf numFmtId="0" fontId="11" fillId="8" borderId="4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2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" xfId="0" applyBorder="1" applyAlignment="1">
      <alignment horizontal="left" wrapText="1"/>
    </xf>
    <xf numFmtId="0" fontId="11" fillId="13" borderId="42" xfId="0" applyFont="1" applyFill="1" applyBorder="1" applyAlignment="1">
      <alignment horizontal="center" vertical="center" wrapText="1"/>
    </xf>
    <xf numFmtId="0" fontId="11" fillId="13" borderId="43" xfId="0" applyFont="1" applyFill="1" applyBorder="1" applyAlignment="1">
      <alignment horizontal="center" vertical="center" wrapText="1"/>
    </xf>
    <xf numFmtId="0" fontId="11" fillId="13" borderId="44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wrapText="1"/>
    </xf>
    <xf numFmtId="0" fontId="1" fillId="8" borderId="45" xfId="0" applyFont="1" applyFill="1" applyBorder="1" applyAlignment="1">
      <alignment horizontal="center" wrapText="1"/>
    </xf>
    <xf numFmtId="0" fontId="1" fillId="8" borderId="10" xfId="0" applyFont="1" applyFill="1" applyBorder="1" applyAlignment="1">
      <alignment horizontal="center" wrapText="1"/>
    </xf>
    <xf numFmtId="0" fontId="1" fillId="8" borderId="11" xfId="0" applyFont="1" applyFill="1" applyBorder="1" applyAlignment="1">
      <alignment horizontal="center" wrapText="1"/>
    </xf>
    <xf numFmtId="0" fontId="1" fillId="8" borderId="41" xfId="0" applyFont="1" applyFill="1" applyBorder="1" applyAlignment="1">
      <alignment horizontal="center" wrapText="1"/>
    </xf>
    <xf numFmtId="0" fontId="1" fillId="8" borderId="12" xfId="0" applyFont="1" applyFill="1" applyBorder="1" applyAlignment="1">
      <alignment horizontal="center" wrapText="1"/>
    </xf>
    <xf numFmtId="0" fontId="1" fillId="13" borderId="9" xfId="0" applyFont="1" applyFill="1" applyBorder="1" applyAlignment="1">
      <alignment horizontal="center" wrapText="1"/>
    </xf>
    <xf numFmtId="0" fontId="1" fillId="13" borderId="45" xfId="0" applyFont="1" applyFill="1" applyBorder="1" applyAlignment="1">
      <alignment horizontal="center" wrapText="1"/>
    </xf>
    <xf numFmtId="0" fontId="1" fillId="13" borderId="10" xfId="0" applyFont="1" applyFill="1" applyBorder="1" applyAlignment="1">
      <alignment horizontal="center" wrapText="1"/>
    </xf>
    <xf numFmtId="0" fontId="1" fillId="13" borderId="11" xfId="0" applyFont="1" applyFill="1" applyBorder="1" applyAlignment="1">
      <alignment horizontal="center" wrapText="1"/>
    </xf>
    <xf numFmtId="0" fontId="1" fillId="13" borderId="41" xfId="0" applyFont="1" applyFill="1" applyBorder="1" applyAlignment="1">
      <alignment horizontal="center" wrapText="1"/>
    </xf>
    <xf numFmtId="0" fontId="1" fillId="13" borderId="12" xfId="0" applyFont="1" applyFill="1" applyBorder="1" applyAlignment="1">
      <alignment horizontal="center" wrapText="1"/>
    </xf>
    <xf numFmtId="10" fontId="0" fillId="7" borderId="25" xfId="0" applyNumberFormat="1" applyFill="1" applyBorder="1" applyAlignment="1">
      <alignment horizontal="center"/>
    </xf>
    <xf numFmtId="0" fontId="0" fillId="7" borderId="26" xfId="0" applyFill="1" applyBorder="1" applyAlignment="1">
      <alignment horizontal="center"/>
    </xf>
    <xf numFmtId="0" fontId="0" fillId="7" borderId="27" xfId="0" applyFill="1" applyBorder="1" applyAlignment="1">
      <alignment horizontal="center"/>
    </xf>
    <xf numFmtId="0" fontId="1" fillId="9" borderId="16" xfId="0" applyFont="1" applyFill="1" applyBorder="1" applyAlignment="1">
      <alignment horizontal="center" vertical="center" wrapText="1"/>
    </xf>
    <xf numFmtId="0" fontId="1" fillId="9" borderId="28" xfId="0" applyFont="1" applyFill="1" applyBorder="1" applyAlignment="1">
      <alignment horizontal="center" vertical="center" wrapText="1"/>
    </xf>
    <xf numFmtId="0" fontId="7" fillId="9" borderId="46" xfId="0" applyFont="1" applyFill="1" applyBorder="1" applyAlignment="1">
      <alignment horizontal="center" vertical="center"/>
    </xf>
    <xf numFmtId="0" fontId="7" fillId="9" borderId="47" xfId="0" applyFont="1" applyFill="1" applyBorder="1" applyAlignment="1">
      <alignment horizontal="center" vertical="center"/>
    </xf>
    <xf numFmtId="0" fontId="7" fillId="9" borderId="48" xfId="0" applyFont="1" applyFill="1" applyBorder="1" applyAlignment="1">
      <alignment horizontal="center" vertical="center"/>
    </xf>
    <xf numFmtId="0" fontId="1" fillId="3" borderId="1" xfId="0" applyFont="1" applyFill="1" applyBorder="1" applyAlignment="1"/>
    <xf numFmtId="0" fontId="0" fillId="3" borderId="1" xfId="0" applyFill="1" applyBorder="1" applyAlignment="1"/>
  </cellXfs>
  <cellStyles count="1">
    <cellStyle name="Normal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E7E6E6"/>
      <color rgb="FFFFDF7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8"/>
  <sheetViews>
    <sheetView tabSelected="1" zoomScale="80" zoomScaleNormal="80" zoomScaleSheetLayoutView="40" workbookViewId="0">
      <pane xSplit="1" ySplit="11" topLeftCell="B121" activePane="bottomRight" state="frozen"/>
      <selection pane="bottomRight" activeCell="A131" sqref="A131"/>
      <selection pane="bottomLeft" activeCell="A11" sqref="A11"/>
      <selection pane="topRight" activeCell="B1" sqref="B1"/>
    </sheetView>
  </sheetViews>
  <sheetFormatPr defaultRowHeight="15"/>
  <cols>
    <col min="1" max="1" width="13.5703125" customWidth="1"/>
    <col min="2" max="2" width="30" customWidth="1"/>
    <col min="3" max="3" width="61.42578125" customWidth="1"/>
    <col min="4" max="4" width="22" customWidth="1"/>
    <col min="5" max="5" width="16.42578125" customWidth="1"/>
    <col min="6" max="6" width="12.5703125" customWidth="1"/>
    <col min="7" max="7" width="16.42578125" customWidth="1"/>
    <col min="8" max="8" width="11.5703125" customWidth="1"/>
    <col min="9" max="9" width="21.5703125" customWidth="1"/>
    <col min="10" max="11" width="17.42578125" customWidth="1"/>
    <col min="12" max="12" width="19.5703125" customWidth="1"/>
    <col min="13" max="13" width="12.5703125" customWidth="1"/>
    <col min="14" max="14" width="18.42578125" customWidth="1"/>
  </cols>
  <sheetData>
    <row r="1" spans="1:12">
      <c r="B1" s="130" t="s">
        <v>0</v>
      </c>
      <c r="C1" s="131"/>
    </row>
    <row r="2" spans="1:12" ht="15" customHeight="1">
      <c r="B2" s="3" t="s">
        <v>1</v>
      </c>
      <c r="C2" s="17"/>
      <c r="E2" s="142" t="s">
        <v>2</v>
      </c>
      <c r="F2" s="143"/>
      <c r="G2" s="144"/>
      <c r="I2" s="76" t="s">
        <v>3</v>
      </c>
    </row>
    <row r="3" spans="1:12">
      <c r="B3" s="3" t="s">
        <v>4</v>
      </c>
      <c r="C3" s="17"/>
      <c r="E3" s="145"/>
      <c r="F3" s="146"/>
      <c r="G3" s="147"/>
      <c r="I3" s="32" t="s">
        <v>5</v>
      </c>
    </row>
    <row r="4" spans="1:12">
      <c r="B4" s="3" t="s">
        <v>6</v>
      </c>
      <c r="C4" s="16"/>
      <c r="E4" s="145"/>
      <c r="F4" s="146"/>
      <c r="G4" s="147"/>
      <c r="I4" s="33" t="s">
        <v>7</v>
      </c>
    </row>
    <row r="5" spans="1:12" ht="15" customHeight="1">
      <c r="B5" s="3" t="s">
        <v>8</v>
      </c>
      <c r="C5" s="16"/>
      <c r="E5" s="148"/>
      <c r="F5" s="149"/>
      <c r="G5" s="150"/>
      <c r="H5" s="100"/>
      <c r="I5" s="35" t="s">
        <v>9</v>
      </c>
    </row>
    <row r="6" spans="1:12" ht="15" customHeight="1">
      <c r="B6" s="3" t="s">
        <v>10</v>
      </c>
      <c r="C6" s="17"/>
      <c r="E6" s="100"/>
      <c r="F6" s="100"/>
      <c r="G6" s="100"/>
      <c r="H6" s="100"/>
    </row>
    <row r="7" spans="1:12">
      <c r="B7" s="3" t="s">
        <v>11</v>
      </c>
      <c r="C7" s="16"/>
      <c r="E7" s="100"/>
      <c r="F7" s="100"/>
      <c r="G7" s="100"/>
      <c r="H7" s="100"/>
    </row>
    <row r="8" spans="1:12" ht="26.45" customHeight="1">
      <c r="B8" s="141" t="s">
        <v>12</v>
      </c>
      <c r="C8" s="141"/>
      <c r="E8" s="100"/>
      <c r="F8" s="100"/>
      <c r="G8" s="100"/>
      <c r="H8" s="100"/>
      <c r="L8" s="34"/>
    </row>
    <row r="9" spans="1:12">
      <c r="B9" s="141"/>
      <c r="C9" s="141"/>
    </row>
    <row r="10" spans="1:12">
      <c r="F10" s="139" t="s">
        <v>13</v>
      </c>
      <c r="G10" s="140"/>
      <c r="H10" s="26"/>
    </row>
    <row r="11" spans="1:12" ht="46.5" customHeight="1" thickBot="1">
      <c r="A11" s="5" t="s">
        <v>14</v>
      </c>
      <c r="B11" s="6" t="s">
        <v>15</v>
      </c>
      <c r="C11" s="7" t="s">
        <v>16</v>
      </c>
      <c r="D11" s="7" t="s">
        <v>17</v>
      </c>
      <c r="E11" s="7" t="s">
        <v>18</v>
      </c>
      <c r="F11" s="8" t="s">
        <v>19</v>
      </c>
      <c r="G11" s="9" t="s">
        <v>20</v>
      </c>
      <c r="H11" s="27" t="s">
        <v>21</v>
      </c>
      <c r="I11" s="6" t="s">
        <v>22</v>
      </c>
      <c r="J11" s="6" t="s">
        <v>23</v>
      </c>
      <c r="K11" s="6" t="s">
        <v>24</v>
      </c>
      <c r="L11" s="6" t="s">
        <v>25</v>
      </c>
    </row>
    <row r="12" spans="1:12">
      <c r="A12" s="119" t="s">
        <v>26</v>
      </c>
      <c r="B12" s="99"/>
      <c r="C12" s="19"/>
      <c r="D12" s="19"/>
      <c r="E12" s="20"/>
      <c r="F12" s="21"/>
      <c r="G12" s="21"/>
      <c r="H12" s="20"/>
      <c r="I12" s="92">
        <f>F12*H12</f>
        <v>0</v>
      </c>
      <c r="J12" s="108"/>
      <c r="K12" s="95"/>
      <c r="L12" s="20"/>
    </row>
    <row r="13" spans="1:12">
      <c r="A13" s="120" t="s">
        <v>27</v>
      </c>
      <c r="B13" s="99"/>
      <c r="C13" s="4"/>
      <c r="D13" s="4"/>
      <c r="E13" s="16"/>
      <c r="F13" s="31"/>
      <c r="G13" s="31"/>
      <c r="H13" s="16"/>
      <c r="I13" s="93">
        <f t="shared" ref="I13:I43" si="0">F13*H13</f>
        <v>0</v>
      </c>
      <c r="J13" s="109"/>
      <c r="K13" s="16"/>
      <c r="L13" s="16"/>
    </row>
    <row r="14" spans="1:12">
      <c r="A14" s="120" t="s">
        <v>28</v>
      </c>
      <c r="B14" s="99"/>
      <c r="C14" s="4"/>
      <c r="D14" s="4"/>
      <c r="E14" s="16"/>
      <c r="F14" s="31"/>
      <c r="G14" s="31"/>
      <c r="H14" s="16"/>
      <c r="I14" s="93">
        <f t="shared" si="0"/>
        <v>0</v>
      </c>
      <c r="J14" s="109"/>
      <c r="K14" s="16"/>
      <c r="L14" s="16"/>
    </row>
    <row r="15" spans="1:12" ht="15.75" thickBot="1">
      <c r="A15" s="121" t="s">
        <v>29</v>
      </c>
      <c r="B15" s="22"/>
      <c r="C15" s="22"/>
      <c r="D15" s="22"/>
      <c r="E15" s="23"/>
      <c r="F15" s="24"/>
      <c r="G15" s="24"/>
      <c r="H15" s="23"/>
      <c r="I15" s="94">
        <f t="shared" si="0"/>
        <v>0</v>
      </c>
      <c r="J15" s="110"/>
      <c r="K15" s="23"/>
      <c r="L15" s="23"/>
    </row>
    <row r="16" spans="1:12">
      <c r="A16" s="119" t="s">
        <v>30</v>
      </c>
      <c r="B16" s="99"/>
      <c r="C16" s="19"/>
      <c r="D16" s="19"/>
      <c r="E16" s="20"/>
      <c r="F16" s="21"/>
      <c r="G16" s="21"/>
      <c r="H16" s="20"/>
      <c r="I16" s="92">
        <f t="shared" si="0"/>
        <v>0</v>
      </c>
      <c r="J16" s="108"/>
      <c r="K16" s="95"/>
      <c r="L16" s="20"/>
    </row>
    <row r="17" spans="1:12">
      <c r="A17" s="120" t="s">
        <v>31</v>
      </c>
      <c r="B17" s="99"/>
      <c r="C17" s="4"/>
      <c r="D17" s="4"/>
      <c r="E17" s="16"/>
      <c r="F17" s="31"/>
      <c r="G17" s="31"/>
      <c r="H17" s="16"/>
      <c r="I17" s="93">
        <f t="shared" si="0"/>
        <v>0</v>
      </c>
      <c r="J17" s="109"/>
      <c r="K17" s="16"/>
      <c r="L17" s="16"/>
    </row>
    <row r="18" spans="1:12">
      <c r="A18" s="120" t="s">
        <v>32</v>
      </c>
      <c r="B18" s="99"/>
      <c r="C18" s="4"/>
      <c r="D18" s="4"/>
      <c r="E18" s="16"/>
      <c r="F18" s="31"/>
      <c r="G18" s="31"/>
      <c r="H18" s="16"/>
      <c r="I18" s="93">
        <f t="shared" si="0"/>
        <v>0</v>
      </c>
      <c r="J18" s="109"/>
      <c r="K18" s="16"/>
      <c r="L18" s="16"/>
    </row>
    <row r="19" spans="1:12" ht="15.75" thickBot="1">
      <c r="A19" s="121" t="s">
        <v>33</v>
      </c>
      <c r="B19" s="22"/>
      <c r="C19" s="22"/>
      <c r="D19" s="22"/>
      <c r="E19" s="23"/>
      <c r="F19" s="24"/>
      <c r="G19" s="24"/>
      <c r="H19" s="23"/>
      <c r="I19" s="94">
        <f t="shared" si="0"/>
        <v>0</v>
      </c>
      <c r="J19" s="110"/>
      <c r="K19" s="23"/>
      <c r="L19" s="23"/>
    </row>
    <row r="20" spans="1:12">
      <c r="A20" s="119" t="s">
        <v>34</v>
      </c>
      <c r="B20" s="99"/>
      <c r="C20" s="19"/>
      <c r="D20" s="19"/>
      <c r="E20" s="20"/>
      <c r="F20" s="21"/>
      <c r="G20" s="21"/>
      <c r="H20" s="20"/>
      <c r="I20" s="92">
        <f t="shared" si="0"/>
        <v>0</v>
      </c>
      <c r="J20" s="108"/>
      <c r="K20" s="95"/>
      <c r="L20" s="20"/>
    </row>
    <row r="21" spans="1:12">
      <c r="A21" s="120" t="s">
        <v>35</v>
      </c>
      <c r="B21" s="99"/>
      <c r="C21" s="4"/>
      <c r="D21" s="4"/>
      <c r="E21" s="16"/>
      <c r="F21" s="31"/>
      <c r="G21" s="31"/>
      <c r="H21" s="16"/>
      <c r="I21" s="93">
        <f t="shared" si="0"/>
        <v>0</v>
      </c>
      <c r="J21" s="109"/>
      <c r="K21" s="16"/>
      <c r="L21" s="16"/>
    </row>
    <row r="22" spans="1:12">
      <c r="A22" s="120" t="s">
        <v>36</v>
      </c>
      <c r="B22" s="99"/>
      <c r="C22" s="4"/>
      <c r="D22" s="4"/>
      <c r="E22" s="16"/>
      <c r="F22" s="31"/>
      <c r="G22" s="31"/>
      <c r="H22" s="16"/>
      <c r="I22" s="93">
        <f t="shared" si="0"/>
        <v>0</v>
      </c>
      <c r="J22" s="109"/>
      <c r="K22" s="16"/>
      <c r="L22" s="16"/>
    </row>
    <row r="23" spans="1:12" ht="15.75" thickBot="1">
      <c r="A23" s="121" t="s">
        <v>37</v>
      </c>
      <c r="B23" s="22"/>
      <c r="C23" s="22"/>
      <c r="D23" s="22"/>
      <c r="E23" s="23"/>
      <c r="F23" s="24"/>
      <c r="G23" s="24"/>
      <c r="H23" s="23"/>
      <c r="I23" s="94">
        <f t="shared" si="0"/>
        <v>0</v>
      </c>
      <c r="J23" s="110"/>
      <c r="K23" s="23"/>
      <c r="L23" s="23"/>
    </row>
    <row r="24" spans="1:12">
      <c r="A24" s="119" t="s">
        <v>38</v>
      </c>
      <c r="B24" s="99"/>
      <c r="C24" s="19"/>
      <c r="D24" s="19"/>
      <c r="E24" s="20"/>
      <c r="F24" s="21"/>
      <c r="G24" s="21"/>
      <c r="H24" s="20"/>
      <c r="I24" s="92">
        <f t="shared" si="0"/>
        <v>0</v>
      </c>
      <c r="J24" s="108"/>
      <c r="K24" s="95"/>
      <c r="L24" s="20"/>
    </row>
    <row r="25" spans="1:12">
      <c r="A25" s="120" t="s">
        <v>39</v>
      </c>
      <c r="B25" s="99"/>
      <c r="C25" s="4"/>
      <c r="D25" s="4"/>
      <c r="E25" s="16"/>
      <c r="F25" s="31"/>
      <c r="G25" s="31"/>
      <c r="H25" s="16"/>
      <c r="I25" s="93">
        <f t="shared" si="0"/>
        <v>0</v>
      </c>
      <c r="J25" s="109"/>
      <c r="K25" s="16"/>
      <c r="L25" s="16"/>
    </row>
    <row r="26" spans="1:12">
      <c r="A26" s="120" t="s">
        <v>40</v>
      </c>
      <c r="B26" s="99"/>
      <c r="C26" s="4"/>
      <c r="D26" s="4"/>
      <c r="E26" s="16"/>
      <c r="F26" s="31"/>
      <c r="G26" s="31"/>
      <c r="H26" s="16"/>
      <c r="I26" s="93">
        <f t="shared" si="0"/>
        <v>0</v>
      </c>
      <c r="J26" s="109"/>
      <c r="K26" s="16"/>
      <c r="L26" s="16"/>
    </row>
    <row r="27" spans="1:12" ht="15.75" thickBot="1">
      <c r="A27" s="121" t="s">
        <v>41</v>
      </c>
      <c r="B27" s="22"/>
      <c r="C27" s="22"/>
      <c r="D27" s="22"/>
      <c r="E27" s="23"/>
      <c r="F27" s="24"/>
      <c r="G27" s="24"/>
      <c r="H27" s="23"/>
      <c r="I27" s="94">
        <f t="shared" si="0"/>
        <v>0</v>
      </c>
      <c r="J27" s="110"/>
      <c r="K27" s="23"/>
      <c r="L27" s="23"/>
    </row>
    <row r="28" spans="1:12">
      <c r="A28" s="119" t="s">
        <v>42</v>
      </c>
      <c r="B28" s="99"/>
      <c r="C28" s="19"/>
      <c r="D28" s="19"/>
      <c r="E28" s="20"/>
      <c r="F28" s="21"/>
      <c r="G28" s="21"/>
      <c r="H28" s="20"/>
      <c r="I28" s="92">
        <f t="shared" si="0"/>
        <v>0</v>
      </c>
      <c r="J28" s="108"/>
      <c r="K28" s="95"/>
      <c r="L28" s="20"/>
    </row>
    <row r="29" spans="1:12">
      <c r="A29" s="120" t="s">
        <v>43</v>
      </c>
      <c r="B29" s="99"/>
      <c r="C29" s="4"/>
      <c r="D29" s="4"/>
      <c r="E29" s="16"/>
      <c r="F29" s="31"/>
      <c r="G29" s="31"/>
      <c r="H29" s="16"/>
      <c r="I29" s="93">
        <f t="shared" si="0"/>
        <v>0</v>
      </c>
      <c r="J29" s="109"/>
      <c r="K29" s="16"/>
      <c r="L29" s="16"/>
    </row>
    <row r="30" spans="1:12">
      <c r="A30" s="120" t="s">
        <v>44</v>
      </c>
      <c r="B30" s="99"/>
      <c r="C30" s="4"/>
      <c r="D30" s="4"/>
      <c r="E30" s="16"/>
      <c r="F30" s="31"/>
      <c r="G30" s="31"/>
      <c r="H30" s="16"/>
      <c r="I30" s="93">
        <f t="shared" si="0"/>
        <v>0</v>
      </c>
      <c r="J30" s="109"/>
      <c r="K30" s="16"/>
      <c r="L30" s="16"/>
    </row>
    <row r="31" spans="1:12" ht="15.75" thickBot="1">
      <c r="A31" s="121" t="s">
        <v>45</v>
      </c>
      <c r="B31" s="22"/>
      <c r="C31" s="22"/>
      <c r="D31" s="22"/>
      <c r="E31" s="23"/>
      <c r="F31" s="24"/>
      <c r="G31" s="24"/>
      <c r="H31" s="23"/>
      <c r="I31" s="94">
        <f t="shared" si="0"/>
        <v>0</v>
      </c>
      <c r="J31" s="110"/>
      <c r="K31" s="23"/>
      <c r="L31" s="23"/>
    </row>
    <row r="32" spans="1:12">
      <c r="A32" s="119" t="s">
        <v>46</v>
      </c>
      <c r="B32" s="99"/>
      <c r="C32" s="19"/>
      <c r="D32" s="19"/>
      <c r="E32" s="20"/>
      <c r="F32" s="21"/>
      <c r="G32" s="21"/>
      <c r="H32" s="20"/>
      <c r="I32" s="92">
        <f t="shared" si="0"/>
        <v>0</v>
      </c>
      <c r="J32" s="108"/>
      <c r="K32" s="95"/>
      <c r="L32" s="20"/>
    </row>
    <row r="33" spans="1:12">
      <c r="A33" s="120" t="s">
        <v>47</v>
      </c>
      <c r="B33" s="99"/>
      <c r="C33" s="4"/>
      <c r="D33" s="4"/>
      <c r="E33" s="16"/>
      <c r="F33" s="31"/>
      <c r="G33" s="31"/>
      <c r="H33" s="16"/>
      <c r="I33" s="93">
        <f t="shared" si="0"/>
        <v>0</v>
      </c>
      <c r="J33" s="109"/>
      <c r="K33" s="16"/>
      <c r="L33" s="16"/>
    </row>
    <row r="34" spans="1:12">
      <c r="A34" s="120" t="s">
        <v>48</v>
      </c>
      <c r="B34" s="99"/>
      <c r="C34" s="4"/>
      <c r="D34" s="4"/>
      <c r="E34" s="16"/>
      <c r="F34" s="31"/>
      <c r="G34" s="31"/>
      <c r="H34" s="16"/>
      <c r="I34" s="93">
        <f t="shared" si="0"/>
        <v>0</v>
      </c>
      <c r="J34" s="109"/>
      <c r="K34" s="16"/>
      <c r="L34" s="16"/>
    </row>
    <row r="35" spans="1:12" ht="15.75" thickBot="1">
      <c r="A35" s="121" t="s">
        <v>49</v>
      </c>
      <c r="B35" s="22"/>
      <c r="C35" s="22"/>
      <c r="D35" s="22"/>
      <c r="E35" s="23"/>
      <c r="F35" s="24"/>
      <c r="G35" s="24"/>
      <c r="H35" s="23"/>
      <c r="I35" s="94">
        <f t="shared" si="0"/>
        <v>0</v>
      </c>
      <c r="J35" s="110"/>
      <c r="K35" s="23"/>
      <c r="L35" s="23"/>
    </row>
    <row r="36" spans="1:12">
      <c r="A36" s="119" t="s">
        <v>50</v>
      </c>
      <c r="B36" s="99"/>
      <c r="C36" s="19"/>
      <c r="D36" s="19"/>
      <c r="E36" s="20"/>
      <c r="F36" s="21"/>
      <c r="G36" s="21"/>
      <c r="H36" s="20"/>
      <c r="I36" s="92">
        <f t="shared" si="0"/>
        <v>0</v>
      </c>
      <c r="J36" s="108"/>
      <c r="K36" s="95"/>
      <c r="L36" s="20"/>
    </row>
    <row r="37" spans="1:12">
      <c r="A37" s="120" t="s">
        <v>51</v>
      </c>
      <c r="B37" s="99"/>
      <c r="C37" s="4"/>
      <c r="D37" s="4"/>
      <c r="E37" s="16"/>
      <c r="F37" s="31"/>
      <c r="G37" s="31"/>
      <c r="H37" s="16"/>
      <c r="I37" s="93">
        <f t="shared" si="0"/>
        <v>0</v>
      </c>
      <c r="J37" s="109"/>
      <c r="K37" s="16"/>
      <c r="L37" s="16"/>
    </row>
    <row r="38" spans="1:12">
      <c r="A38" s="120" t="s">
        <v>52</v>
      </c>
      <c r="B38" s="99"/>
      <c r="C38" s="4"/>
      <c r="D38" s="4"/>
      <c r="E38" s="16"/>
      <c r="F38" s="31"/>
      <c r="G38" s="31"/>
      <c r="H38" s="16"/>
      <c r="I38" s="93">
        <f t="shared" si="0"/>
        <v>0</v>
      </c>
      <c r="J38" s="109"/>
      <c r="K38" s="16"/>
      <c r="L38" s="16"/>
    </row>
    <row r="39" spans="1:12" ht="15.75" thickBot="1">
      <c r="A39" s="121" t="s">
        <v>53</v>
      </c>
      <c r="B39" s="22"/>
      <c r="C39" s="22"/>
      <c r="D39" s="22"/>
      <c r="E39" s="23"/>
      <c r="F39" s="24"/>
      <c r="G39" s="24"/>
      <c r="H39" s="23"/>
      <c r="I39" s="94">
        <f t="shared" si="0"/>
        <v>0</v>
      </c>
      <c r="J39" s="110"/>
      <c r="K39" s="23"/>
      <c r="L39" s="23"/>
    </row>
    <row r="40" spans="1:12">
      <c r="A40" s="119" t="s">
        <v>54</v>
      </c>
      <c r="B40" s="99"/>
      <c r="C40" s="19"/>
      <c r="D40" s="19"/>
      <c r="E40" s="20"/>
      <c r="F40" s="21"/>
      <c r="G40" s="21"/>
      <c r="H40" s="20"/>
      <c r="I40" s="92">
        <f t="shared" si="0"/>
        <v>0</v>
      </c>
      <c r="J40" s="108"/>
      <c r="K40" s="95"/>
      <c r="L40" s="20"/>
    </row>
    <row r="41" spans="1:12">
      <c r="A41" s="120" t="s">
        <v>55</v>
      </c>
      <c r="B41" s="99"/>
      <c r="C41" s="4"/>
      <c r="D41" s="4"/>
      <c r="E41" s="16"/>
      <c r="F41" s="31"/>
      <c r="G41" s="31"/>
      <c r="H41" s="16"/>
      <c r="I41" s="93">
        <f t="shared" si="0"/>
        <v>0</v>
      </c>
      <c r="J41" s="109"/>
      <c r="K41" s="16"/>
      <c r="L41" s="16"/>
    </row>
    <row r="42" spans="1:12">
      <c r="A42" s="120" t="s">
        <v>56</v>
      </c>
      <c r="B42" s="99"/>
      <c r="C42" s="4"/>
      <c r="D42" s="4"/>
      <c r="E42" s="16"/>
      <c r="F42" s="31"/>
      <c r="G42" s="31"/>
      <c r="H42" s="16"/>
      <c r="I42" s="93">
        <f t="shared" si="0"/>
        <v>0</v>
      </c>
      <c r="J42" s="109"/>
      <c r="K42" s="16"/>
      <c r="L42" s="16"/>
    </row>
    <row r="43" spans="1:12" ht="15.75" thickBot="1">
      <c r="A43" s="121" t="s">
        <v>57</v>
      </c>
      <c r="B43" s="22"/>
      <c r="C43" s="22"/>
      <c r="D43" s="22"/>
      <c r="E43" s="23"/>
      <c r="F43" s="24"/>
      <c r="G43" s="24"/>
      <c r="H43" s="23"/>
      <c r="I43" s="94">
        <f t="shared" si="0"/>
        <v>0</v>
      </c>
      <c r="J43" s="110"/>
      <c r="K43" s="23"/>
      <c r="L43" s="23"/>
    </row>
    <row r="44" spans="1:12">
      <c r="A44" s="119" t="s">
        <v>58</v>
      </c>
      <c r="B44" s="99"/>
      <c r="C44" s="19"/>
      <c r="D44" s="19"/>
      <c r="E44" s="20"/>
      <c r="F44" s="21"/>
      <c r="G44" s="21"/>
      <c r="H44" s="20"/>
      <c r="I44" s="92">
        <f t="shared" ref="I44:I75" si="1">F44*H44</f>
        <v>0</v>
      </c>
      <c r="J44" s="108"/>
      <c r="K44" s="95"/>
      <c r="L44" s="20"/>
    </row>
    <row r="45" spans="1:12">
      <c r="A45" s="120" t="s">
        <v>59</v>
      </c>
      <c r="B45" s="99"/>
      <c r="C45" s="4"/>
      <c r="D45" s="4"/>
      <c r="E45" s="16"/>
      <c r="F45" s="31"/>
      <c r="G45" s="31"/>
      <c r="H45" s="16"/>
      <c r="I45" s="93">
        <f t="shared" si="1"/>
        <v>0</v>
      </c>
      <c r="J45" s="109"/>
      <c r="K45" s="16"/>
      <c r="L45" s="16"/>
    </row>
    <row r="46" spans="1:12">
      <c r="A46" s="120" t="s">
        <v>60</v>
      </c>
      <c r="B46" s="99"/>
      <c r="C46" s="4"/>
      <c r="D46" s="4"/>
      <c r="E46" s="16"/>
      <c r="F46" s="31"/>
      <c r="G46" s="31"/>
      <c r="H46" s="16"/>
      <c r="I46" s="93">
        <f t="shared" si="1"/>
        <v>0</v>
      </c>
      <c r="J46" s="109"/>
      <c r="K46" s="16"/>
      <c r="L46" s="16"/>
    </row>
    <row r="47" spans="1:12" ht="15.75" thickBot="1">
      <c r="A47" s="121" t="s">
        <v>61</v>
      </c>
      <c r="B47" s="22"/>
      <c r="C47" s="22"/>
      <c r="D47" s="22"/>
      <c r="E47" s="23"/>
      <c r="F47" s="24"/>
      <c r="G47" s="24"/>
      <c r="H47" s="23"/>
      <c r="I47" s="94">
        <f t="shared" si="1"/>
        <v>0</v>
      </c>
      <c r="J47" s="110"/>
      <c r="K47" s="23"/>
      <c r="L47" s="23"/>
    </row>
    <row r="48" spans="1:12">
      <c r="A48" s="119" t="s">
        <v>62</v>
      </c>
      <c r="B48" s="99"/>
      <c r="C48" s="19"/>
      <c r="D48" s="19"/>
      <c r="E48" s="20"/>
      <c r="F48" s="21"/>
      <c r="G48" s="21"/>
      <c r="H48" s="20"/>
      <c r="I48" s="92">
        <f t="shared" si="1"/>
        <v>0</v>
      </c>
      <c r="J48" s="108"/>
      <c r="K48" s="95"/>
      <c r="L48" s="20"/>
    </row>
    <row r="49" spans="1:12">
      <c r="A49" s="120" t="s">
        <v>63</v>
      </c>
      <c r="B49" s="99"/>
      <c r="C49" s="4"/>
      <c r="D49" s="4"/>
      <c r="E49" s="16"/>
      <c r="F49" s="31"/>
      <c r="G49" s="31"/>
      <c r="H49" s="16"/>
      <c r="I49" s="93">
        <f t="shared" si="1"/>
        <v>0</v>
      </c>
      <c r="J49" s="109"/>
      <c r="K49" s="16"/>
      <c r="L49" s="16"/>
    </row>
    <row r="50" spans="1:12">
      <c r="A50" s="120" t="s">
        <v>64</v>
      </c>
      <c r="B50" s="99"/>
      <c r="C50" s="4"/>
      <c r="D50" s="4"/>
      <c r="E50" s="16"/>
      <c r="F50" s="31"/>
      <c r="G50" s="31"/>
      <c r="H50" s="16"/>
      <c r="I50" s="93">
        <f t="shared" si="1"/>
        <v>0</v>
      </c>
      <c r="J50" s="109"/>
      <c r="K50" s="16"/>
      <c r="L50" s="16"/>
    </row>
    <row r="51" spans="1:12" ht="15.75" thickBot="1">
      <c r="A51" s="121" t="s">
        <v>65</v>
      </c>
      <c r="B51" s="22"/>
      <c r="C51" s="22"/>
      <c r="D51" s="22"/>
      <c r="E51" s="23"/>
      <c r="F51" s="24"/>
      <c r="G51" s="24"/>
      <c r="H51" s="23"/>
      <c r="I51" s="94">
        <f t="shared" si="1"/>
        <v>0</v>
      </c>
      <c r="J51" s="110"/>
      <c r="K51" s="23"/>
      <c r="L51" s="23"/>
    </row>
    <row r="52" spans="1:12">
      <c r="A52" s="119" t="s">
        <v>66</v>
      </c>
      <c r="B52" s="99"/>
      <c r="C52" s="19"/>
      <c r="D52" s="19"/>
      <c r="E52" s="20"/>
      <c r="F52" s="21"/>
      <c r="G52" s="21"/>
      <c r="H52" s="20"/>
      <c r="I52" s="92">
        <f t="shared" si="1"/>
        <v>0</v>
      </c>
      <c r="J52" s="108"/>
      <c r="K52" s="95"/>
      <c r="L52" s="20"/>
    </row>
    <row r="53" spans="1:12">
      <c r="A53" s="120" t="s">
        <v>67</v>
      </c>
      <c r="B53" s="99"/>
      <c r="C53" s="4"/>
      <c r="D53" s="4"/>
      <c r="E53" s="16"/>
      <c r="F53" s="31"/>
      <c r="G53" s="31"/>
      <c r="H53" s="16"/>
      <c r="I53" s="93">
        <f t="shared" si="1"/>
        <v>0</v>
      </c>
      <c r="J53" s="109"/>
      <c r="K53" s="16"/>
      <c r="L53" s="16"/>
    </row>
    <row r="54" spans="1:12">
      <c r="A54" s="120" t="s">
        <v>68</v>
      </c>
      <c r="B54" s="99"/>
      <c r="C54" s="4"/>
      <c r="D54" s="4"/>
      <c r="E54" s="16"/>
      <c r="F54" s="31"/>
      <c r="G54" s="31"/>
      <c r="H54" s="16"/>
      <c r="I54" s="93">
        <f t="shared" si="1"/>
        <v>0</v>
      </c>
      <c r="J54" s="109"/>
      <c r="K54" s="16"/>
      <c r="L54" s="16"/>
    </row>
    <row r="55" spans="1:12" ht="15.75" thickBot="1">
      <c r="A55" s="121" t="s">
        <v>69</v>
      </c>
      <c r="B55" s="22"/>
      <c r="C55" s="22"/>
      <c r="D55" s="22"/>
      <c r="E55" s="23"/>
      <c r="F55" s="24"/>
      <c r="G55" s="24"/>
      <c r="H55" s="23"/>
      <c r="I55" s="94">
        <f t="shared" si="1"/>
        <v>0</v>
      </c>
      <c r="J55" s="110"/>
      <c r="K55" s="23"/>
      <c r="L55" s="23"/>
    </row>
    <row r="56" spans="1:12">
      <c r="A56" s="119" t="s">
        <v>70</v>
      </c>
      <c r="B56" s="99"/>
      <c r="C56" s="19"/>
      <c r="D56" s="19"/>
      <c r="E56" s="20"/>
      <c r="F56" s="21"/>
      <c r="G56" s="21"/>
      <c r="H56" s="20"/>
      <c r="I56" s="92">
        <f t="shared" si="1"/>
        <v>0</v>
      </c>
      <c r="J56" s="108"/>
      <c r="K56" s="95"/>
      <c r="L56" s="20"/>
    </row>
    <row r="57" spans="1:12">
      <c r="A57" s="120" t="s">
        <v>71</v>
      </c>
      <c r="B57" s="99"/>
      <c r="C57" s="4"/>
      <c r="D57" s="4"/>
      <c r="E57" s="16"/>
      <c r="F57" s="31"/>
      <c r="G57" s="31"/>
      <c r="H57" s="16"/>
      <c r="I57" s="93">
        <f t="shared" si="1"/>
        <v>0</v>
      </c>
      <c r="J57" s="109"/>
      <c r="K57" s="16"/>
      <c r="L57" s="16"/>
    </row>
    <row r="58" spans="1:12">
      <c r="A58" s="120" t="s">
        <v>72</v>
      </c>
      <c r="B58" s="99"/>
      <c r="C58" s="4"/>
      <c r="D58" s="4"/>
      <c r="E58" s="16"/>
      <c r="F58" s="31"/>
      <c r="G58" s="31"/>
      <c r="H58" s="16"/>
      <c r="I58" s="93">
        <f t="shared" si="1"/>
        <v>0</v>
      </c>
      <c r="J58" s="109"/>
      <c r="K58" s="16"/>
      <c r="L58" s="16"/>
    </row>
    <row r="59" spans="1:12" ht="15.75" thickBot="1">
      <c r="A59" s="121" t="s">
        <v>73</v>
      </c>
      <c r="B59" s="22"/>
      <c r="C59" s="22"/>
      <c r="D59" s="22"/>
      <c r="E59" s="23"/>
      <c r="F59" s="24"/>
      <c r="G59" s="24"/>
      <c r="H59" s="23"/>
      <c r="I59" s="94">
        <f t="shared" si="1"/>
        <v>0</v>
      </c>
      <c r="J59" s="110"/>
      <c r="K59" s="23"/>
      <c r="L59" s="23"/>
    </row>
    <row r="60" spans="1:12">
      <c r="A60" s="119" t="s">
        <v>74</v>
      </c>
      <c r="B60" s="99"/>
      <c r="C60" s="19"/>
      <c r="D60" s="19"/>
      <c r="E60" s="20"/>
      <c r="F60" s="21"/>
      <c r="G60" s="21"/>
      <c r="H60" s="20"/>
      <c r="I60" s="92">
        <f t="shared" si="1"/>
        <v>0</v>
      </c>
      <c r="J60" s="108"/>
      <c r="K60" s="95"/>
      <c r="L60" s="20"/>
    </row>
    <row r="61" spans="1:12">
      <c r="A61" s="120" t="s">
        <v>75</v>
      </c>
      <c r="B61" s="99"/>
      <c r="C61" s="4"/>
      <c r="D61" s="4"/>
      <c r="E61" s="16"/>
      <c r="F61" s="31"/>
      <c r="G61" s="31"/>
      <c r="H61" s="16"/>
      <c r="I61" s="93">
        <f t="shared" si="1"/>
        <v>0</v>
      </c>
      <c r="J61" s="109"/>
      <c r="K61" s="16"/>
      <c r="L61" s="16"/>
    </row>
    <row r="62" spans="1:12">
      <c r="A62" s="120" t="s">
        <v>76</v>
      </c>
      <c r="B62" s="99"/>
      <c r="C62" s="4"/>
      <c r="D62" s="4"/>
      <c r="E62" s="16"/>
      <c r="F62" s="31"/>
      <c r="G62" s="31"/>
      <c r="H62" s="16"/>
      <c r="I62" s="93">
        <f t="shared" si="1"/>
        <v>0</v>
      </c>
      <c r="J62" s="109"/>
      <c r="K62" s="16"/>
      <c r="L62" s="16"/>
    </row>
    <row r="63" spans="1:12" ht="15.75" thickBot="1">
      <c r="A63" s="121" t="s">
        <v>77</v>
      </c>
      <c r="B63" s="22"/>
      <c r="C63" s="22"/>
      <c r="D63" s="22"/>
      <c r="E63" s="23"/>
      <c r="F63" s="24"/>
      <c r="G63" s="24"/>
      <c r="H63" s="23"/>
      <c r="I63" s="94">
        <f t="shared" si="1"/>
        <v>0</v>
      </c>
      <c r="J63" s="110"/>
      <c r="K63" s="23"/>
      <c r="L63" s="23"/>
    </row>
    <row r="64" spans="1:12">
      <c r="A64" s="119" t="s">
        <v>78</v>
      </c>
      <c r="B64" s="99"/>
      <c r="C64" s="19"/>
      <c r="D64" s="19"/>
      <c r="E64" s="20"/>
      <c r="F64" s="21"/>
      <c r="G64" s="21"/>
      <c r="H64" s="20"/>
      <c r="I64" s="92">
        <f t="shared" si="1"/>
        <v>0</v>
      </c>
      <c r="J64" s="108"/>
      <c r="K64" s="95"/>
      <c r="L64" s="20"/>
    </row>
    <row r="65" spans="1:12">
      <c r="A65" s="120" t="s">
        <v>79</v>
      </c>
      <c r="B65" s="99"/>
      <c r="C65" s="4"/>
      <c r="D65" s="4"/>
      <c r="E65" s="16"/>
      <c r="F65" s="31"/>
      <c r="G65" s="31"/>
      <c r="H65" s="16"/>
      <c r="I65" s="93">
        <f t="shared" si="1"/>
        <v>0</v>
      </c>
      <c r="J65" s="109"/>
      <c r="K65" s="16"/>
      <c r="L65" s="16"/>
    </row>
    <row r="66" spans="1:12">
      <c r="A66" s="120" t="s">
        <v>80</v>
      </c>
      <c r="B66" s="99"/>
      <c r="C66" s="4"/>
      <c r="D66" s="4"/>
      <c r="E66" s="16"/>
      <c r="F66" s="31"/>
      <c r="G66" s="31"/>
      <c r="H66" s="16"/>
      <c r="I66" s="93">
        <f t="shared" si="1"/>
        <v>0</v>
      </c>
      <c r="J66" s="109"/>
      <c r="K66" s="16"/>
      <c r="L66" s="16"/>
    </row>
    <row r="67" spans="1:12" ht="15.75" thickBot="1">
      <c r="A67" s="121" t="s">
        <v>81</v>
      </c>
      <c r="B67" s="22"/>
      <c r="C67" s="22"/>
      <c r="D67" s="22"/>
      <c r="E67" s="23"/>
      <c r="F67" s="24"/>
      <c r="G67" s="24"/>
      <c r="H67" s="23"/>
      <c r="I67" s="94">
        <f t="shared" ref="I67:I74" si="2">F67*H67</f>
        <v>0</v>
      </c>
      <c r="J67" s="110"/>
      <c r="K67" s="23"/>
      <c r="L67" s="23"/>
    </row>
    <row r="68" spans="1:12">
      <c r="A68" s="119" t="s">
        <v>82</v>
      </c>
      <c r="B68" s="99"/>
      <c r="C68" s="19"/>
      <c r="D68" s="19"/>
      <c r="E68" s="20"/>
      <c r="F68" s="21"/>
      <c r="G68" s="21"/>
      <c r="H68" s="20"/>
      <c r="I68" s="92">
        <f t="shared" si="2"/>
        <v>0</v>
      </c>
      <c r="J68" s="108"/>
      <c r="K68" s="95"/>
      <c r="L68" s="20"/>
    </row>
    <row r="69" spans="1:12">
      <c r="A69" s="120" t="s">
        <v>83</v>
      </c>
      <c r="B69" s="99"/>
      <c r="C69" s="4"/>
      <c r="D69" s="4"/>
      <c r="E69" s="16"/>
      <c r="F69" s="31"/>
      <c r="G69" s="31"/>
      <c r="H69" s="16"/>
      <c r="I69" s="93">
        <f t="shared" si="2"/>
        <v>0</v>
      </c>
      <c r="J69" s="109"/>
      <c r="K69" s="16"/>
      <c r="L69" s="16"/>
    </row>
    <row r="70" spans="1:12">
      <c r="A70" s="120" t="s">
        <v>84</v>
      </c>
      <c r="B70" s="99"/>
      <c r="C70" s="4"/>
      <c r="D70" s="4"/>
      <c r="E70" s="16"/>
      <c r="F70" s="31"/>
      <c r="G70" s="31"/>
      <c r="H70" s="16"/>
      <c r="I70" s="93">
        <f t="shared" si="2"/>
        <v>0</v>
      </c>
      <c r="J70" s="109"/>
      <c r="K70" s="16"/>
      <c r="L70" s="16"/>
    </row>
    <row r="71" spans="1:12" ht="15.75" thickBot="1">
      <c r="A71" s="121" t="s">
        <v>85</v>
      </c>
      <c r="B71" s="22"/>
      <c r="C71" s="22"/>
      <c r="D71" s="22"/>
      <c r="E71" s="23"/>
      <c r="F71" s="24"/>
      <c r="G71" s="24"/>
      <c r="H71" s="23"/>
      <c r="I71" s="94">
        <f t="shared" si="2"/>
        <v>0</v>
      </c>
      <c r="J71" s="110"/>
      <c r="K71" s="23"/>
      <c r="L71" s="23"/>
    </row>
    <row r="72" spans="1:12">
      <c r="A72" s="119" t="s">
        <v>86</v>
      </c>
      <c r="B72" s="99"/>
      <c r="C72" s="19"/>
      <c r="D72" s="19"/>
      <c r="E72" s="20"/>
      <c r="F72" s="21"/>
      <c r="G72" s="21"/>
      <c r="H72" s="20"/>
      <c r="I72" s="92">
        <f t="shared" si="2"/>
        <v>0</v>
      </c>
      <c r="J72" s="108"/>
      <c r="K72" s="95"/>
      <c r="L72" s="20"/>
    </row>
    <row r="73" spans="1:12">
      <c r="A73" s="120" t="s">
        <v>87</v>
      </c>
      <c r="B73" s="99"/>
      <c r="C73" s="4"/>
      <c r="D73" s="4"/>
      <c r="E73" s="16"/>
      <c r="F73" s="31"/>
      <c r="G73" s="31"/>
      <c r="H73" s="16"/>
      <c r="I73" s="93">
        <f t="shared" si="2"/>
        <v>0</v>
      </c>
      <c r="J73" s="109"/>
      <c r="K73" s="16"/>
      <c r="L73" s="16"/>
    </row>
    <row r="74" spans="1:12">
      <c r="A74" s="120" t="s">
        <v>88</v>
      </c>
      <c r="B74" s="99"/>
      <c r="C74" s="4"/>
      <c r="D74" s="4"/>
      <c r="E74" s="16"/>
      <c r="F74" s="31"/>
      <c r="G74" s="31"/>
      <c r="H74" s="16"/>
      <c r="I74" s="93">
        <f t="shared" si="2"/>
        <v>0</v>
      </c>
      <c r="J74" s="109"/>
      <c r="K74" s="16"/>
      <c r="L74" s="16"/>
    </row>
    <row r="75" spans="1:12" ht="15.75" thickBot="1">
      <c r="A75" s="121" t="s">
        <v>89</v>
      </c>
      <c r="B75" s="22"/>
      <c r="C75" s="22"/>
      <c r="D75" s="22"/>
      <c r="E75" s="23"/>
      <c r="F75" s="24"/>
      <c r="G75" s="24"/>
      <c r="H75" s="23"/>
      <c r="I75" s="94">
        <f t="shared" si="1"/>
        <v>0</v>
      </c>
      <c r="J75" s="110"/>
      <c r="K75" s="23"/>
      <c r="L75" s="23"/>
    </row>
    <row r="76" spans="1:12">
      <c r="A76" s="119" t="s">
        <v>90</v>
      </c>
      <c r="B76" s="99"/>
      <c r="C76" s="19"/>
      <c r="D76" s="19"/>
      <c r="E76" s="20"/>
      <c r="F76" s="21"/>
      <c r="G76" s="21"/>
      <c r="H76" s="20"/>
      <c r="I76" s="92">
        <f t="shared" ref="I76:I91" si="3">F76*H76</f>
        <v>0</v>
      </c>
      <c r="J76" s="108"/>
      <c r="K76" s="95"/>
      <c r="L76" s="20"/>
    </row>
    <row r="77" spans="1:12">
      <c r="A77" s="120" t="s">
        <v>91</v>
      </c>
      <c r="B77" s="99"/>
      <c r="C77" s="4"/>
      <c r="D77" s="4"/>
      <c r="E77" s="16"/>
      <c r="F77" s="31"/>
      <c r="G77" s="31"/>
      <c r="H77" s="16"/>
      <c r="I77" s="93">
        <f t="shared" si="3"/>
        <v>0</v>
      </c>
      <c r="J77" s="109"/>
      <c r="K77" s="16"/>
      <c r="L77" s="16"/>
    </row>
    <row r="78" spans="1:12">
      <c r="A78" s="120" t="s">
        <v>92</v>
      </c>
      <c r="B78" s="99"/>
      <c r="C78" s="4"/>
      <c r="D78" s="4"/>
      <c r="E78" s="16"/>
      <c r="F78" s="31"/>
      <c r="G78" s="31"/>
      <c r="H78" s="16"/>
      <c r="I78" s="93">
        <f t="shared" si="3"/>
        <v>0</v>
      </c>
      <c r="J78" s="109"/>
      <c r="K78" s="16"/>
      <c r="L78" s="16"/>
    </row>
    <row r="79" spans="1:12" ht="15.75" thickBot="1">
      <c r="A79" s="121" t="s">
        <v>93</v>
      </c>
      <c r="B79" s="22"/>
      <c r="C79" s="22"/>
      <c r="D79" s="22"/>
      <c r="E79" s="23"/>
      <c r="F79" s="24"/>
      <c r="G79" s="24"/>
      <c r="H79" s="23"/>
      <c r="I79" s="94">
        <f t="shared" si="3"/>
        <v>0</v>
      </c>
      <c r="J79" s="110"/>
      <c r="K79" s="23"/>
      <c r="L79" s="23"/>
    </row>
    <row r="80" spans="1:12">
      <c r="A80" s="119" t="s">
        <v>94</v>
      </c>
      <c r="B80" s="99"/>
      <c r="C80" s="19"/>
      <c r="D80" s="19"/>
      <c r="E80" s="20"/>
      <c r="F80" s="21"/>
      <c r="G80" s="21"/>
      <c r="H80" s="20"/>
      <c r="I80" s="92">
        <f t="shared" si="3"/>
        <v>0</v>
      </c>
      <c r="J80" s="108"/>
      <c r="K80" s="95"/>
      <c r="L80" s="20"/>
    </row>
    <row r="81" spans="1:12">
      <c r="A81" s="120" t="s">
        <v>95</v>
      </c>
      <c r="B81" s="99"/>
      <c r="C81" s="4"/>
      <c r="D81" s="4"/>
      <c r="E81" s="16"/>
      <c r="F81" s="31"/>
      <c r="G81" s="31"/>
      <c r="H81" s="16"/>
      <c r="I81" s="93">
        <f t="shared" si="3"/>
        <v>0</v>
      </c>
      <c r="J81" s="109"/>
      <c r="K81" s="16"/>
      <c r="L81" s="16"/>
    </row>
    <row r="82" spans="1:12">
      <c r="A82" s="120" t="s">
        <v>96</v>
      </c>
      <c r="B82" s="99"/>
      <c r="C82" s="4"/>
      <c r="D82" s="4"/>
      <c r="E82" s="16"/>
      <c r="F82" s="31"/>
      <c r="G82" s="31"/>
      <c r="H82" s="16"/>
      <c r="I82" s="93">
        <f t="shared" si="3"/>
        <v>0</v>
      </c>
      <c r="J82" s="109"/>
      <c r="K82" s="16"/>
      <c r="L82" s="16"/>
    </row>
    <row r="83" spans="1:12" ht="15.75" thickBot="1">
      <c r="A83" s="121" t="s">
        <v>97</v>
      </c>
      <c r="B83" s="22"/>
      <c r="C83" s="22"/>
      <c r="D83" s="22"/>
      <c r="E83" s="23"/>
      <c r="F83" s="24"/>
      <c r="G83" s="24"/>
      <c r="H83" s="23"/>
      <c r="I83" s="94">
        <f t="shared" si="3"/>
        <v>0</v>
      </c>
      <c r="J83" s="110"/>
      <c r="K83" s="23"/>
      <c r="L83" s="23"/>
    </row>
    <row r="84" spans="1:12">
      <c r="A84" s="119" t="s">
        <v>98</v>
      </c>
      <c r="B84" s="99"/>
      <c r="C84" s="19"/>
      <c r="D84" s="19"/>
      <c r="E84" s="20"/>
      <c r="F84" s="21"/>
      <c r="G84" s="21"/>
      <c r="H84" s="20"/>
      <c r="I84" s="92">
        <f t="shared" si="3"/>
        <v>0</v>
      </c>
      <c r="J84" s="108"/>
      <c r="K84" s="95"/>
      <c r="L84" s="20"/>
    </row>
    <row r="85" spans="1:12">
      <c r="A85" s="120" t="s">
        <v>99</v>
      </c>
      <c r="B85" s="99"/>
      <c r="C85" s="4"/>
      <c r="D85" s="4"/>
      <c r="E85" s="16"/>
      <c r="F85" s="31"/>
      <c r="G85" s="31"/>
      <c r="H85" s="16"/>
      <c r="I85" s="93">
        <f t="shared" si="3"/>
        <v>0</v>
      </c>
      <c r="J85" s="109"/>
      <c r="K85" s="16"/>
      <c r="L85" s="16"/>
    </row>
    <row r="86" spans="1:12">
      <c r="A86" s="120" t="s">
        <v>100</v>
      </c>
      <c r="B86" s="99"/>
      <c r="C86" s="4"/>
      <c r="D86" s="4"/>
      <c r="E86" s="16"/>
      <c r="F86" s="31"/>
      <c r="G86" s="31"/>
      <c r="H86" s="16"/>
      <c r="I86" s="93">
        <f t="shared" si="3"/>
        <v>0</v>
      </c>
      <c r="J86" s="109"/>
      <c r="K86" s="16"/>
      <c r="L86" s="16"/>
    </row>
    <row r="87" spans="1:12" ht="15.75" thickBot="1">
      <c r="A87" s="121" t="s">
        <v>101</v>
      </c>
      <c r="B87" s="22"/>
      <c r="C87" s="22"/>
      <c r="D87" s="22"/>
      <c r="E87" s="23"/>
      <c r="F87" s="24"/>
      <c r="G87" s="24"/>
      <c r="H87" s="23"/>
      <c r="I87" s="94">
        <f t="shared" si="3"/>
        <v>0</v>
      </c>
      <c r="J87" s="110"/>
      <c r="K87" s="23"/>
      <c r="L87" s="23"/>
    </row>
    <row r="88" spans="1:12">
      <c r="A88" s="119" t="s">
        <v>102</v>
      </c>
      <c r="B88" s="99"/>
      <c r="C88" s="19"/>
      <c r="D88" s="19"/>
      <c r="E88" s="20"/>
      <c r="F88" s="21"/>
      <c r="G88" s="21"/>
      <c r="H88" s="20"/>
      <c r="I88" s="92">
        <f t="shared" si="3"/>
        <v>0</v>
      </c>
      <c r="J88" s="108"/>
      <c r="K88" s="95"/>
      <c r="L88" s="20"/>
    </row>
    <row r="89" spans="1:12">
      <c r="A89" s="120" t="s">
        <v>103</v>
      </c>
      <c r="B89" s="99"/>
      <c r="C89" s="4"/>
      <c r="D89" s="4"/>
      <c r="E89" s="16"/>
      <c r="F89" s="31"/>
      <c r="G89" s="31"/>
      <c r="H89" s="16"/>
      <c r="I89" s="93">
        <f t="shared" si="3"/>
        <v>0</v>
      </c>
      <c r="J89" s="109"/>
      <c r="K89" s="16"/>
      <c r="L89" s="16"/>
    </row>
    <row r="90" spans="1:12">
      <c r="A90" s="120" t="s">
        <v>104</v>
      </c>
      <c r="B90" s="99"/>
      <c r="C90" s="4"/>
      <c r="D90" s="4"/>
      <c r="E90" s="16"/>
      <c r="F90" s="31"/>
      <c r="G90" s="31"/>
      <c r="H90" s="16"/>
      <c r="I90" s="93">
        <f t="shared" si="3"/>
        <v>0</v>
      </c>
      <c r="J90" s="109"/>
      <c r="K90" s="16"/>
      <c r="L90" s="16"/>
    </row>
    <row r="91" spans="1:12" ht="15.75" thickBot="1">
      <c r="A91" s="121" t="s">
        <v>105</v>
      </c>
      <c r="B91" s="22"/>
      <c r="C91" s="22"/>
      <c r="D91" s="22"/>
      <c r="E91" s="23"/>
      <c r="F91" s="24"/>
      <c r="G91" s="24"/>
      <c r="H91" s="23"/>
      <c r="I91" s="94">
        <f t="shared" si="3"/>
        <v>0</v>
      </c>
      <c r="J91" s="110"/>
      <c r="K91" s="23"/>
      <c r="L91" s="23"/>
    </row>
    <row r="92" spans="1:12">
      <c r="A92" s="119" t="s">
        <v>106</v>
      </c>
      <c r="B92" s="99"/>
      <c r="C92" s="19"/>
      <c r="D92" s="19"/>
      <c r="E92" s="20"/>
      <c r="F92" s="21"/>
      <c r="G92" s="21"/>
      <c r="H92" s="20"/>
      <c r="I92" s="92">
        <f t="shared" ref="I92:I107" si="4">F92*H92</f>
        <v>0</v>
      </c>
      <c r="J92" s="108"/>
      <c r="K92" s="95"/>
      <c r="L92" s="20"/>
    </row>
    <row r="93" spans="1:12">
      <c r="A93" s="120" t="s">
        <v>107</v>
      </c>
      <c r="B93" s="99"/>
      <c r="C93" s="4"/>
      <c r="D93" s="4"/>
      <c r="E93" s="16"/>
      <c r="F93" s="31"/>
      <c r="G93" s="31"/>
      <c r="H93" s="16"/>
      <c r="I93" s="93">
        <f t="shared" si="4"/>
        <v>0</v>
      </c>
      <c r="J93" s="109"/>
      <c r="K93" s="16"/>
      <c r="L93" s="16"/>
    </row>
    <row r="94" spans="1:12">
      <c r="A94" s="120" t="s">
        <v>108</v>
      </c>
      <c r="B94" s="99"/>
      <c r="C94" s="4"/>
      <c r="D94" s="4"/>
      <c r="E94" s="16"/>
      <c r="F94" s="31"/>
      <c r="G94" s="31"/>
      <c r="H94" s="16"/>
      <c r="I94" s="93">
        <f t="shared" si="4"/>
        <v>0</v>
      </c>
      <c r="J94" s="109"/>
      <c r="K94" s="16"/>
      <c r="L94" s="16"/>
    </row>
    <row r="95" spans="1:12" ht="15.75" thickBot="1">
      <c r="A95" s="121" t="s">
        <v>109</v>
      </c>
      <c r="B95" s="22"/>
      <c r="C95" s="22"/>
      <c r="D95" s="22"/>
      <c r="E95" s="23"/>
      <c r="F95" s="24"/>
      <c r="G95" s="24"/>
      <c r="H95" s="23"/>
      <c r="I95" s="94">
        <f t="shared" si="4"/>
        <v>0</v>
      </c>
      <c r="J95" s="110"/>
      <c r="K95" s="23"/>
      <c r="L95" s="23"/>
    </row>
    <row r="96" spans="1:12">
      <c r="A96" s="119" t="s">
        <v>110</v>
      </c>
      <c r="B96" s="99"/>
      <c r="C96" s="19"/>
      <c r="D96" s="19"/>
      <c r="E96" s="20"/>
      <c r="F96" s="21"/>
      <c r="G96" s="21"/>
      <c r="H96" s="20"/>
      <c r="I96" s="92">
        <f t="shared" si="4"/>
        <v>0</v>
      </c>
      <c r="J96" s="108"/>
      <c r="K96" s="95"/>
      <c r="L96" s="20"/>
    </row>
    <row r="97" spans="1:12">
      <c r="A97" s="120" t="s">
        <v>111</v>
      </c>
      <c r="B97" s="99"/>
      <c r="C97" s="4"/>
      <c r="D97" s="4"/>
      <c r="E97" s="16"/>
      <c r="F97" s="31"/>
      <c r="G97" s="31"/>
      <c r="H97" s="16"/>
      <c r="I97" s="93">
        <f t="shared" si="4"/>
        <v>0</v>
      </c>
      <c r="J97" s="109"/>
      <c r="K97" s="16"/>
      <c r="L97" s="16"/>
    </row>
    <row r="98" spans="1:12">
      <c r="A98" s="120" t="s">
        <v>112</v>
      </c>
      <c r="B98" s="99"/>
      <c r="C98" s="4"/>
      <c r="D98" s="4"/>
      <c r="E98" s="16"/>
      <c r="F98" s="31"/>
      <c r="G98" s="31"/>
      <c r="H98" s="16"/>
      <c r="I98" s="93">
        <f t="shared" si="4"/>
        <v>0</v>
      </c>
      <c r="J98" s="109"/>
      <c r="K98" s="16"/>
      <c r="L98" s="16"/>
    </row>
    <row r="99" spans="1:12" ht="15.75" thickBot="1">
      <c r="A99" s="121" t="s">
        <v>113</v>
      </c>
      <c r="B99" s="22"/>
      <c r="C99" s="22"/>
      <c r="D99" s="22"/>
      <c r="E99" s="23"/>
      <c r="F99" s="24"/>
      <c r="G99" s="24"/>
      <c r="H99" s="23"/>
      <c r="I99" s="94">
        <f t="shared" si="4"/>
        <v>0</v>
      </c>
      <c r="J99" s="110"/>
      <c r="K99" s="23"/>
      <c r="L99" s="23"/>
    </row>
    <row r="100" spans="1:12">
      <c r="A100" s="119" t="s">
        <v>114</v>
      </c>
      <c r="B100" s="99"/>
      <c r="C100" s="19"/>
      <c r="D100" s="19"/>
      <c r="E100" s="20"/>
      <c r="F100" s="21"/>
      <c r="G100" s="21"/>
      <c r="H100" s="20"/>
      <c r="I100" s="92">
        <f t="shared" si="4"/>
        <v>0</v>
      </c>
      <c r="J100" s="108"/>
      <c r="K100" s="95"/>
      <c r="L100" s="20"/>
    </row>
    <row r="101" spans="1:12">
      <c r="A101" s="120" t="s">
        <v>115</v>
      </c>
      <c r="B101" s="99"/>
      <c r="C101" s="4"/>
      <c r="D101" s="4"/>
      <c r="E101" s="16"/>
      <c r="F101" s="31"/>
      <c r="G101" s="31"/>
      <c r="H101" s="16"/>
      <c r="I101" s="93">
        <f t="shared" si="4"/>
        <v>0</v>
      </c>
      <c r="J101" s="109"/>
      <c r="K101" s="16"/>
      <c r="L101" s="16"/>
    </row>
    <row r="102" spans="1:12">
      <c r="A102" s="120" t="s">
        <v>116</v>
      </c>
      <c r="B102" s="99"/>
      <c r="C102" s="4"/>
      <c r="D102" s="4"/>
      <c r="E102" s="16"/>
      <c r="F102" s="31"/>
      <c r="G102" s="31"/>
      <c r="H102" s="16"/>
      <c r="I102" s="93">
        <f t="shared" si="4"/>
        <v>0</v>
      </c>
      <c r="J102" s="109"/>
      <c r="K102" s="16"/>
      <c r="L102" s="16"/>
    </row>
    <row r="103" spans="1:12" ht="15.75" thickBot="1">
      <c r="A103" s="121" t="s">
        <v>117</v>
      </c>
      <c r="B103" s="22"/>
      <c r="C103" s="22"/>
      <c r="D103" s="22"/>
      <c r="E103" s="23"/>
      <c r="F103" s="24"/>
      <c r="G103" s="24"/>
      <c r="H103" s="23"/>
      <c r="I103" s="94">
        <f t="shared" si="4"/>
        <v>0</v>
      </c>
      <c r="J103" s="110"/>
      <c r="K103" s="23"/>
      <c r="L103" s="23"/>
    </row>
    <row r="104" spans="1:12">
      <c r="A104" s="119" t="s">
        <v>118</v>
      </c>
      <c r="B104" s="99"/>
      <c r="C104" s="19"/>
      <c r="D104" s="19"/>
      <c r="E104" s="20"/>
      <c r="F104" s="21"/>
      <c r="G104" s="21"/>
      <c r="H104" s="20"/>
      <c r="I104" s="92">
        <f t="shared" si="4"/>
        <v>0</v>
      </c>
      <c r="J104" s="108"/>
      <c r="K104" s="95"/>
      <c r="L104" s="20"/>
    </row>
    <row r="105" spans="1:12">
      <c r="A105" s="120" t="s">
        <v>119</v>
      </c>
      <c r="B105" s="99"/>
      <c r="C105" s="4"/>
      <c r="D105" s="4"/>
      <c r="E105" s="16"/>
      <c r="F105" s="31"/>
      <c r="G105" s="31"/>
      <c r="H105" s="16"/>
      <c r="I105" s="93">
        <f t="shared" si="4"/>
        <v>0</v>
      </c>
      <c r="J105" s="109"/>
      <c r="K105" s="16"/>
      <c r="L105" s="16"/>
    </row>
    <row r="106" spans="1:12">
      <c r="A106" s="120" t="s">
        <v>120</v>
      </c>
      <c r="B106" s="99"/>
      <c r="C106" s="4"/>
      <c r="D106" s="4"/>
      <c r="E106" s="16"/>
      <c r="F106" s="31"/>
      <c r="G106" s="31"/>
      <c r="H106" s="16"/>
      <c r="I106" s="93">
        <f t="shared" si="4"/>
        <v>0</v>
      </c>
      <c r="J106" s="109"/>
      <c r="K106" s="16"/>
      <c r="L106" s="16"/>
    </row>
    <row r="107" spans="1:12" ht="15.75" thickBot="1">
      <c r="A107" s="121" t="s">
        <v>121</v>
      </c>
      <c r="B107" s="22"/>
      <c r="C107" s="22"/>
      <c r="D107" s="22"/>
      <c r="E107" s="23"/>
      <c r="F107" s="24"/>
      <c r="G107" s="24"/>
      <c r="H107" s="23"/>
      <c r="I107" s="126">
        <f t="shared" si="4"/>
        <v>0</v>
      </c>
      <c r="J107" s="23"/>
      <c r="K107" s="116"/>
      <c r="L107" s="23"/>
    </row>
    <row r="108" spans="1:12">
      <c r="A108" s="122" t="s">
        <v>26</v>
      </c>
      <c r="B108" s="99"/>
      <c r="C108" s="111"/>
      <c r="D108" s="111"/>
      <c r="E108" s="112"/>
      <c r="F108" s="21"/>
      <c r="G108" s="21"/>
      <c r="H108" s="112"/>
      <c r="I108" s="92">
        <f>F108*H108</f>
        <v>0</v>
      </c>
      <c r="J108" s="95"/>
      <c r="K108" s="117"/>
      <c r="L108" s="117"/>
    </row>
    <row r="109" spans="1:12">
      <c r="A109" s="120" t="s">
        <v>27</v>
      </c>
      <c r="B109" s="99"/>
      <c r="C109" s="113"/>
      <c r="D109" s="113"/>
      <c r="E109" s="114"/>
      <c r="F109" s="31"/>
      <c r="G109" s="31"/>
      <c r="H109" s="114"/>
      <c r="I109" s="93">
        <f t="shared" ref="I109:I127" si="5">F109*H109</f>
        <v>0</v>
      </c>
      <c r="J109" s="16"/>
      <c r="K109" s="114"/>
      <c r="L109" s="114"/>
    </row>
    <row r="110" spans="1:12">
      <c r="A110" s="120" t="s">
        <v>28</v>
      </c>
      <c r="B110" s="99"/>
      <c r="C110" s="113"/>
      <c r="D110" s="113"/>
      <c r="E110" s="114"/>
      <c r="F110" s="31"/>
      <c r="G110" s="31"/>
      <c r="H110" s="114"/>
      <c r="I110" s="93">
        <f t="shared" si="5"/>
        <v>0</v>
      </c>
      <c r="J110" s="109"/>
      <c r="K110" s="114"/>
      <c r="L110" s="114"/>
    </row>
    <row r="111" spans="1:12" ht="15.75" thickBot="1">
      <c r="A111" s="121" t="s">
        <v>29</v>
      </c>
      <c r="B111" s="22"/>
      <c r="C111" s="115"/>
      <c r="D111" s="115"/>
      <c r="E111" s="116"/>
      <c r="F111" s="24"/>
      <c r="G111" s="24"/>
      <c r="H111" s="116"/>
      <c r="I111" s="94">
        <f t="shared" si="5"/>
        <v>0</v>
      </c>
      <c r="J111" s="110"/>
      <c r="K111" s="116"/>
      <c r="L111" s="116"/>
    </row>
    <row r="112" spans="1:12">
      <c r="A112" s="119" t="s">
        <v>30</v>
      </c>
      <c r="B112" s="99"/>
      <c r="C112" s="111"/>
      <c r="D112" s="111"/>
      <c r="E112" s="112"/>
      <c r="F112" s="21"/>
      <c r="G112" s="21"/>
      <c r="H112" s="112"/>
      <c r="I112" s="92">
        <f t="shared" si="5"/>
        <v>0</v>
      </c>
      <c r="J112" s="108"/>
      <c r="K112" s="117"/>
      <c r="L112" s="112"/>
    </row>
    <row r="113" spans="1:12">
      <c r="A113" s="120" t="s">
        <v>31</v>
      </c>
      <c r="B113" s="99"/>
      <c r="C113" s="113"/>
      <c r="D113" s="113"/>
      <c r="E113" s="114"/>
      <c r="F113" s="31"/>
      <c r="G113" s="31"/>
      <c r="H113" s="114"/>
      <c r="I113" s="93">
        <f t="shared" si="5"/>
        <v>0</v>
      </c>
      <c r="J113" s="109"/>
      <c r="K113" s="114"/>
      <c r="L113" s="114"/>
    </row>
    <row r="114" spans="1:12">
      <c r="A114" s="120" t="s">
        <v>32</v>
      </c>
      <c r="B114" s="99"/>
      <c r="C114" s="113"/>
      <c r="D114" s="113"/>
      <c r="E114" s="114"/>
      <c r="F114" s="31"/>
      <c r="G114" s="31"/>
      <c r="H114" s="114"/>
      <c r="I114" s="93">
        <f t="shared" si="5"/>
        <v>0</v>
      </c>
      <c r="J114" s="109"/>
      <c r="K114" s="114"/>
      <c r="L114" s="114"/>
    </row>
    <row r="115" spans="1:12" ht="15.75" thickBot="1">
      <c r="A115" s="121" t="s">
        <v>33</v>
      </c>
      <c r="B115" s="22"/>
      <c r="C115" s="115"/>
      <c r="D115" s="115"/>
      <c r="E115" s="116"/>
      <c r="F115" s="24"/>
      <c r="G115" s="24"/>
      <c r="H115" s="116"/>
      <c r="I115" s="94">
        <f t="shared" si="5"/>
        <v>0</v>
      </c>
      <c r="J115" s="110"/>
      <c r="K115" s="116"/>
      <c r="L115" s="116"/>
    </row>
    <row r="116" spans="1:12">
      <c r="A116" s="119" t="s">
        <v>34</v>
      </c>
      <c r="B116" s="99"/>
      <c r="C116" s="111"/>
      <c r="D116" s="111"/>
      <c r="E116" s="112"/>
      <c r="F116" s="21"/>
      <c r="G116" s="21"/>
      <c r="H116" s="112"/>
      <c r="I116" s="92">
        <f t="shared" si="5"/>
        <v>0</v>
      </c>
      <c r="J116" s="108"/>
      <c r="K116" s="117"/>
      <c r="L116" s="112"/>
    </row>
    <row r="117" spans="1:12">
      <c r="A117" s="120" t="s">
        <v>35</v>
      </c>
      <c r="B117" s="99"/>
      <c r="C117" s="113"/>
      <c r="D117" s="113"/>
      <c r="E117" s="114"/>
      <c r="F117" s="31"/>
      <c r="G117" s="31"/>
      <c r="H117" s="114"/>
      <c r="I117" s="93">
        <f t="shared" si="5"/>
        <v>0</v>
      </c>
      <c r="J117" s="109"/>
      <c r="K117" s="114"/>
      <c r="L117" s="114"/>
    </row>
    <row r="118" spans="1:12">
      <c r="A118" s="120" t="s">
        <v>36</v>
      </c>
      <c r="B118" s="99"/>
      <c r="C118" s="113"/>
      <c r="D118" s="113"/>
      <c r="E118" s="114"/>
      <c r="F118" s="31"/>
      <c r="G118" s="31"/>
      <c r="H118" s="114"/>
      <c r="I118" s="93">
        <f t="shared" si="5"/>
        <v>0</v>
      </c>
      <c r="J118" s="109"/>
      <c r="K118" s="114"/>
      <c r="L118" s="114"/>
    </row>
    <row r="119" spans="1:12" ht="15.75" thickBot="1">
      <c r="A119" s="121" t="s">
        <v>37</v>
      </c>
      <c r="B119" s="22"/>
      <c r="C119" s="115"/>
      <c r="D119" s="115"/>
      <c r="E119" s="116"/>
      <c r="F119" s="24"/>
      <c r="G119" s="24"/>
      <c r="H119" s="116"/>
      <c r="I119" s="94">
        <f t="shared" si="5"/>
        <v>0</v>
      </c>
      <c r="J119" s="110"/>
      <c r="K119" s="116"/>
      <c r="L119" s="116"/>
    </row>
    <row r="120" spans="1:12">
      <c r="A120" s="119" t="s">
        <v>38</v>
      </c>
      <c r="B120" s="99"/>
      <c r="C120" s="111"/>
      <c r="D120" s="111"/>
      <c r="E120" s="112"/>
      <c r="F120" s="21"/>
      <c r="G120" s="21"/>
      <c r="H120" s="112"/>
      <c r="I120" s="92">
        <f t="shared" si="5"/>
        <v>0</v>
      </c>
      <c r="J120" s="108"/>
      <c r="K120" s="117"/>
      <c r="L120" s="112"/>
    </row>
    <row r="121" spans="1:12">
      <c r="A121" s="120" t="s">
        <v>39</v>
      </c>
      <c r="B121" s="99"/>
      <c r="C121" s="113"/>
      <c r="D121" s="113"/>
      <c r="E121" s="114"/>
      <c r="F121" s="31"/>
      <c r="G121" s="31"/>
      <c r="H121" s="114"/>
      <c r="I121" s="93">
        <f t="shared" si="5"/>
        <v>0</v>
      </c>
      <c r="J121" s="109"/>
      <c r="K121" s="114"/>
      <c r="L121" s="114"/>
    </row>
    <row r="122" spans="1:12">
      <c r="A122" s="120" t="s">
        <v>40</v>
      </c>
      <c r="B122" s="99"/>
      <c r="C122" s="113"/>
      <c r="D122" s="113"/>
      <c r="E122" s="114"/>
      <c r="F122" s="31"/>
      <c r="G122" s="31"/>
      <c r="H122" s="114"/>
      <c r="I122" s="93">
        <f t="shared" si="5"/>
        <v>0</v>
      </c>
      <c r="J122" s="109"/>
      <c r="K122" s="114"/>
      <c r="L122" s="114"/>
    </row>
    <row r="123" spans="1:12" ht="15.75" thickBot="1">
      <c r="A123" s="121" t="s">
        <v>41</v>
      </c>
      <c r="B123" s="22"/>
      <c r="C123" s="115"/>
      <c r="D123" s="115"/>
      <c r="E123" s="116"/>
      <c r="F123" s="24"/>
      <c r="G123" s="24"/>
      <c r="H123" s="116"/>
      <c r="I123" s="94">
        <f t="shared" si="5"/>
        <v>0</v>
      </c>
      <c r="J123" s="110"/>
      <c r="K123" s="116"/>
      <c r="L123" s="116"/>
    </row>
    <row r="124" spans="1:12">
      <c r="A124" s="119" t="s">
        <v>42</v>
      </c>
      <c r="B124" s="99"/>
      <c r="C124" s="111"/>
      <c r="D124" s="111"/>
      <c r="E124" s="112"/>
      <c r="F124" s="21"/>
      <c r="G124" s="21"/>
      <c r="H124" s="112"/>
      <c r="I124" s="92">
        <f t="shared" si="5"/>
        <v>0</v>
      </c>
      <c r="J124" s="108"/>
      <c r="K124" s="117"/>
      <c r="L124" s="112"/>
    </row>
    <row r="125" spans="1:12">
      <c r="A125" s="120" t="s">
        <v>43</v>
      </c>
      <c r="B125" s="99"/>
      <c r="C125" s="113"/>
      <c r="D125" s="113"/>
      <c r="E125" s="114"/>
      <c r="F125" s="31"/>
      <c r="G125" s="31"/>
      <c r="H125" s="114"/>
      <c r="I125" s="93">
        <f t="shared" si="5"/>
        <v>0</v>
      </c>
      <c r="J125" s="109"/>
      <c r="K125" s="114"/>
      <c r="L125" s="114"/>
    </row>
    <row r="126" spans="1:12">
      <c r="A126" s="120" t="s">
        <v>44</v>
      </c>
      <c r="B126" s="99"/>
      <c r="C126" s="113"/>
      <c r="D126" s="113"/>
      <c r="E126" s="114"/>
      <c r="F126" s="31"/>
      <c r="G126" s="31"/>
      <c r="H126" s="114"/>
      <c r="I126" s="93">
        <f t="shared" si="5"/>
        <v>0</v>
      </c>
      <c r="J126" s="109"/>
      <c r="K126" s="114"/>
      <c r="L126" s="114"/>
    </row>
    <row r="127" spans="1:12" ht="15.75" thickBot="1">
      <c r="A127" s="121" t="s">
        <v>45</v>
      </c>
      <c r="B127" s="99"/>
      <c r="C127" s="115"/>
      <c r="D127" s="115"/>
      <c r="E127" s="116"/>
      <c r="F127" s="24"/>
      <c r="G127" s="24"/>
      <c r="H127" s="116"/>
      <c r="I127" s="94">
        <f t="shared" si="5"/>
        <v>0</v>
      </c>
      <c r="J127" s="110"/>
      <c r="K127" s="116"/>
      <c r="L127" s="116"/>
    </row>
    <row r="128" spans="1:12">
      <c r="A128" s="25" t="s">
        <v>122</v>
      </c>
      <c r="B128" s="2" t="s">
        <v>123</v>
      </c>
      <c r="C128" s="1"/>
      <c r="D128" s="1"/>
    </row>
    <row r="129" spans="1:11">
      <c r="C129" s="3" t="s">
        <v>124</v>
      </c>
      <c r="D129" s="10">
        <f>IF(RIGHT($C$6, 2)="CD", SUM(E12:E107), SUM(E12:E127))</f>
        <v>0</v>
      </c>
    </row>
    <row r="130" spans="1:11" ht="15.75" thickBot="1">
      <c r="A130" s="79" t="s">
        <v>125</v>
      </c>
      <c r="C130" s="36"/>
      <c r="D130" s="26"/>
    </row>
    <row r="131" spans="1:11" ht="15.75" thickBot="1">
      <c r="A131" s="91">
        <v>45310</v>
      </c>
      <c r="C131" s="154" t="s">
        <v>126</v>
      </c>
      <c r="D131" s="155"/>
    </row>
    <row r="132" spans="1:11">
      <c r="C132" s="11" t="s">
        <v>127</v>
      </c>
      <c r="D132" s="12"/>
      <c r="H132" s="75" t="s">
        <v>128</v>
      </c>
      <c r="I132" s="75" t="s">
        <v>129</v>
      </c>
      <c r="J132" s="75" t="s">
        <v>130</v>
      </c>
      <c r="K132" s="123"/>
    </row>
    <row r="133" spans="1:11">
      <c r="A133" s="124"/>
      <c r="B133" s="118"/>
      <c r="C133" s="13" t="s">
        <v>131</v>
      </c>
      <c r="D133" s="14">
        <f>(PoolConcentration/(1000*660))*10^6</f>
        <v>0</v>
      </c>
      <c r="E133" s="102"/>
      <c r="H133" s="15" t="s">
        <v>132</v>
      </c>
      <c r="I133" s="16"/>
      <c r="J133" s="17"/>
      <c r="K133" s="106"/>
    </row>
    <row r="134" spans="1:11">
      <c r="A134" s="124"/>
      <c r="B134" s="124"/>
      <c r="C134" s="13" t="s">
        <v>133</v>
      </c>
      <c r="D134" s="14" t="e">
        <f>4*25/Molarity</f>
        <v>#DIV/0!</v>
      </c>
      <c r="E134" s="102"/>
      <c r="H134" s="15" t="s">
        <v>134</v>
      </c>
      <c r="I134" s="16"/>
      <c r="J134" s="17"/>
      <c r="K134" s="106"/>
    </row>
    <row r="135" spans="1:11">
      <c r="A135" s="124"/>
      <c r="B135" s="125"/>
      <c r="C135" s="13" t="s">
        <v>135</v>
      </c>
      <c r="D135" s="14" t="e">
        <f>25-PoolDilution</f>
        <v>#DIV/0!</v>
      </c>
      <c r="E135" s="102"/>
      <c r="H135" s="15" t="s">
        <v>136</v>
      </c>
      <c r="I135" s="16"/>
      <c r="J135" s="17"/>
      <c r="K135" s="106"/>
    </row>
    <row r="136" spans="1:11" ht="15.75" thickBot="1">
      <c r="A136" s="124"/>
      <c r="B136" s="124"/>
      <c r="C136" s="132" t="s">
        <v>137</v>
      </c>
      <c r="D136" s="133"/>
      <c r="H136" s="15" t="s">
        <v>138</v>
      </c>
      <c r="I136" s="16"/>
      <c r="J136" s="17"/>
      <c r="K136" s="106"/>
    </row>
    <row r="137" spans="1:11">
      <c r="A137" s="124"/>
      <c r="B137" s="125"/>
      <c r="C137" s="134" t="s">
        <v>139</v>
      </c>
      <c r="D137" s="135"/>
      <c r="H137" s="15" t="s">
        <v>140</v>
      </c>
      <c r="I137" s="16"/>
      <c r="J137" s="17"/>
      <c r="K137" s="106"/>
    </row>
    <row r="138" spans="1:11">
      <c r="A138" s="124"/>
      <c r="C138" s="13" t="s">
        <v>141</v>
      </c>
      <c r="D138" s="30"/>
      <c r="H138" s="15" t="s">
        <v>142</v>
      </c>
      <c r="I138" s="16"/>
      <c r="J138" s="17"/>
      <c r="K138" s="106"/>
    </row>
    <row r="139" spans="1:11">
      <c r="C139" s="13" t="s">
        <v>143</v>
      </c>
      <c r="D139" s="29">
        <f>(1000*D138)/20</f>
        <v>0</v>
      </c>
      <c r="H139" s="15" t="s">
        <v>144</v>
      </c>
      <c r="I139" s="16"/>
      <c r="J139" s="17"/>
      <c r="K139" s="106"/>
    </row>
    <row r="140" spans="1:11" ht="15.75" thickBot="1">
      <c r="C140" s="103" t="s">
        <v>145</v>
      </c>
      <c r="D140" s="28">
        <f>1000-D139</f>
        <v>1000</v>
      </c>
      <c r="H140" s="15" t="s">
        <v>146</v>
      </c>
      <c r="I140" s="16"/>
      <c r="J140" s="17"/>
      <c r="K140" s="106"/>
    </row>
    <row r="141" spans="1:11" ht="15.75" thickBot="1">
      <c r="C141" s="104" t="s">
        <v>147</v>
      </c>
      <c r="D141" s="105"/>
      <c r="H141" s="15" t="s">
        <v>148</v>
      </c>
      <c r="I141" s="16"/>
      <c r="J141" s="17"/>
      <c r="K141" s="106"/>
    </row>
    <row r="142" spans="1:11">
      <c r="H142" s="15" t="s">
        <v>149</v>
      </c>
      <c r="I142" s="16"/>
      <c r="J142" s="17"/>
      <c r="K142" s="106"/>
    </row>
    <row r="143" spans="1:11">
      <c r="K143" s="106"/>
    </row>
    <row r="144" spans="1:11">
      <c r="C144" s="151" t="s">
        <v>150</v>
      </c>
      <c r="D144" s="151"/>
      <c r="H144" s="138" t="s">
        <v>151</v>
      </c>
      <c r="I144" s="138"/>
      <c r="J144" s="4"/>
      <c r="K144" s="106"/>
    </row>
    <row r="145" spans="3:11">
      <c r="C145" s="151" t="s">
        <v>152</v>
      </c>
      <c r="D145" s="151"/>
      <c r="H145" s="138" t="s">
        <v>153</v>
      </c>
      <c r="I145" s="138"/>
      <c r="J145" s="4"/>
    </row>
    <row r="146" spans="3:11">
      <c r="C146" s="151" t="s">
        <v>154</v>
      </c>
      <c r="D146" s="152"/>
    </row>
    <row r="147" spans="3:11">
      <c r="C147" s="3" t="s">
        <v>155</v>
      </c>
      <c r="D147" s="129">
        <f>(D141*10)</f>
        <v>0</v>
      </c>
      <c r="H147" s="136" t="s">
        <v>156</v>
      </c>
      <c r="I147" s="137"/>
      <c r="J147" s="137"/>
    </row>
    <row r="148" spans="3:11">
      <c r="C148" s="3" t="s">
        <v>157</v>
      </c>
      <c r="D148" s="129">
        <f>1000-D147</f>
        <v>1000</v>
      </c>
      <c r="H148" s="218" t="s">
        <v>158</v>
      </c>
      <c r="I148" s="219"/>
      <c r="J148" s="4"/>
    </row>
    <row r="149" spans="3:11">
      <c r="C149" s="128" t="s">
        <v>159</v>
      </c>
      <c r="D149" s="4"/>
      <c r="H149" s="218" t="s">
        <v>160</v>
      </c>
      <c r="I149" s="219"/>
      <c r="J149" s="18"/>
      <c r="K149" s="118"/>
    </row>
    <row r="150" spans="3:11">
      <c r="C150" s="3"/>
      <c r="D150" s="4"/>
      <c r="H150" s="218" t="s">
        <v>161</v>
      </c>
      <c r="I150" s="219"/>
      <c r="J150" s="18"/>
    </row>
    <row r="151" spans="3:11">
      <c r="H151" s="218" t="s">
        <v>162</v>
      </c>
      <c r="I151" s="219"/>
      <c r="J151" s="4"/>
      <c r="K151" s="107"/>
    </row>
    <row r="152" spans="3:11">
      <c r="H152" s="158" t="s">
        <v>163</v>
      </c>
      <c r="I152" s="159"/>
      <c r="J152" s="18"/>
      <c r="K152" s="107"/>
    </row>
    <row r="154" spans="3:11">
      <c r="H154" s="157"/>
      <c r="I154" s="131"/>
      <c r="J154" s="131"/>
      <c r="K154" s="107"/>
    </row>
    <row r="155" spans="3:11">
      <c r="H155" s="156"/>
      <c r="I155" s="131"/>
      <c r="J155" s="107"/>
    </row>
    <row r="156" spans="3:11">
      <c r="C156" s="153"/>
      <c r="D156" s="153"/>
      <c r="H156" s="156"/>
      <c r="I156" s="131"/>
      <c r="J156" s="107"/>
      <c r="K156" s="26"/>
    </row>
    <row r="157" spans="3:11">
      <c r="C157" s="36"/>
      <c r="D157" s="26"/>
      <c r="H157" s="156"/>
      <c r="I157" s="131"/>
      <c r="J157" s="107"/>
      <c r="K157" s="26"/>
    </row>
    <row r="158" spans="3:11">
      <c r="C158" s="36"/>
      <c r="D158" s="127"/>
      <c r="H158" s="156"/>
      <c r="I158" s="131"/>
      <c r="J158" s="107"/>
      <c r="K158" s="26"/>
    </row>
    <row r="159" spans="3:11">
      <c r="C159" s="36"/>
      <c r="D159" s="127"/>
      <c r="H159" s="156"/>
      <c r="I159" s="156"/>
      <c r="J159" s="107"/>
      <c r="K159" s="26"/>
    </row>
    <row r="160" spans="3:11">
      <c r="C160" s="36"/>
      <c r="D160" s="127"/>
      <c r="H160" s="156"/>
      <c r="I160" s="131"/>
      <c r="J160" s="107"/>
      <c r="K160" s="26"/>
    </row>
    <row r="161" spans="3:11">
      <c r="C161" s="156"/>
      <c r="D161" s="131"/>
      <c r="H161" s="160"/>
      <c r="I161" s="161"/>
      <c r="J161" s="107"/>
      <c r="K161" s="26"/>
    </row>
    <row r="162" spans="3:11">
      <c r="C162" s="156"/>
      <c r="D162" s="156"/>
      <c r="J162" s="107"/>
      <c r="K162" s="107"/>
    </row>
    <row r="163" spans="3:11">
      <c r="C163" s="36"/>
      <c r="K163" s="107"/>
    </row>
    <row r="164" spans="3:11">
      <c r="C164" s="36"/>
      <c r="K164" s="107"/>
    </row>
    <row r="165" spans="3:11">
      <c r="C165" s="36"/>
      <c r="J165" s="107"/>
    </row>
    <row r="166" spans="3:11">
      <c r="C166" s="156"/>
      <c r="D166" s="156"/>
      <c r="J166" s="107"/>
    </row>
    <row r="167" spans="3:11">
      <c r="K167" s="107"/>
    </row>
    <row r="168" spans="3:11">
      <c r="K168" s="107"/>
    </row>
  </sheetData>
  <mergeCells count="30">
    <mergeCell ref="C162:D162"/>
    <mergeCell ref="C166:D166"/>
    <mergeCell ref="H160:I160"/>
    <mergeCell ref="H161:I161"/>
    <mergeCell ref="C161:D161"/>
    <mergeCell ref="C156:D156"/>
    <mergeCell ref="C144:D144"/>
    <mergeCell ref="C145:D145"/>
    <mergeCell ref="C131:D131"/>
    <mergeCell ref="H159:I159"/>
    <mergeCell ref="H154:J154"/>
    <mergeCell ref="H155:I155"/>
    <mergeCell ref="H156:I156"/>
    <mergeCell ref="H157:I157"/>
    <mergeCell ref="H158:I158"/>
    <mergeCell ref="H148:I148"/>
    <mergeCell ref="H149:I149"/>
    <mergeCell ref="H150:I150"/>
    <mergeCell ref="H151:I151"/>
    <mergeCell ref="H152:I152"/>
    <mergeCell ref="B1:C1"/>
    <mergeCell ref="C136:D136"/>
    <mergeCell ref="C137:D137"/>
    <mergeCell ref="H147:J147"/>
    <mergeCell ref="H144:I144"/>
    <mergeCell ref="H145:I145"/>
    <mergeCell ref="F10:G10"/>
    <mergeCell ref="B8:C9"/>
    <mergeCell ref="E2:G5"/>
    <mergeCell ref="C146:D146"/>
  </mergeCells>
  <phoneticPr fontId="14" type="noConversion"/>
  <conditionalFormatting sqref="A108:A127 C108:L127">
    <cfRule type="expression" dxfId="4" priority="2">
      <formula>$C$6="CD"</formula>
    </cfRule>
  </conditionalFormatting>
  <conditionalFormatting sqref="D108:D119">
    <cfRule type="expression" dxfId="3" priority="5">
      <formula>$C$6="CD"</formula>
    </cfRule>
  </conditionalFormatting>
  <conditionalFormatting sqref="D120:D127">
    <cfRule type="expression" dxfId="2" priority="4">
      <formula>$C$6="CD"</formula>
    </cfRule>
  </conditionalFormatting>
  <conditionalFormatting sqref="K12:K107">
    <cfRule type="expression" dxfId="1" priority="3">
      <formula>COUNTIFS($J$12:$J$127, J12, $K$12:$K$127, K12) &gt; 1</formula>
    </cfRule>
  </conditionalFormatting>
  <conditionalFormatting sqref="K108:K127">
    <cfRule type="duplicateValues" dxfId="0" priority="10"/>
  </conditionalFormatting>
  <dataValidations count="1">
    <dataValidation type="list" allowBlank="1" showInputMessage="1" sqref="C5" xr:uid="{00000000-0002-0000-0000-000000000000}">
      <formula1>"300c v2, 500c v2"</formula1>
    </dataValidation>
  </dataValidations>
  <pageMargins left="0.7" right="0.7" top="0.75" bottom="0.75" header="0.3" footer="0.3"/>
  <pageSetup scale="34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E202DCB8-B153-4FF7-B92D-5FAEA50C0433}">
          <x14:formula1>
            <xm:f>Indices!$H$8:$H$103</xm:f>
          </x14:formula1>
          <xm:sqref>K12:K127</xm:sqref>
        </x14:dataValidation>
        <x14:dataValidation type="list" allowBlank="1" showInputMessage="1" showErrorMessage="1" xr:uid="{0AB14D52-137F-43FD-BC67-7CBD2143AD07}">
          <x14:formula1>
            <xm:f>Indices!$A$8:$A$11</xm:f>
          </x14:formula1>
          <xm:sqref>J12:J127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2A497-7E1D-4140-9CFE-61360CC7E7AB}">
  <dimension ref="A1:L134"/>
  <sheetViews>
    <sheetView zoomScaleNormal="100" workbookViewId="0">
      <pane ySplit="18" topLeftCell="A19" activePane="bottomLeft" state="frozen"/>
      <selection pane="bottomLeft" activeCell="A19" sqref="A19"/>
    </sheetView>
  </sheetViews>
  <sheetFormatPr defaultRowHeight="15"/>
  <cols>
    <col min="1" max="1" width="15.5703125" bestFit="1" customWidth="1"/>
    <col min="2" max="2" width="25.5703125" customWidth="1"/>
    <col min="3" max="3" width="13.42578125" bestFit="1" customWidth="1"/>
    <col min="4" max="4" width="12.5703125" bestFit="1" customWidth="1"/>
    <col min="5" max="6" width="16.85546875" bestFit="1" customWidth="1"/>
    <col min="7" max="7" width="11.42578125" bestFit="1" customWidth="1"/>
    <col min="8" max="8" width="13.42578125" bestFit="1" customWidth="1"/>
    <col min="9" max="9" width="11.42578125" bestFit="1" customWidth="1"/>
    <col min="10" max="11" width="15" bestFit="1" customWidth="1"/>
    <col min="12" max="12" width="11.140625" bestFit="1" customWidth="1"/>
  </cols>
  <sheetData>
    <row r="1" spans="1:2">
      <c r="A1" t="s">
        <v>164</v>
      </c>
    </row>
    <row r="2" spans="1:2">
      <c r="A2" t="s">
        <v>165</v>
      </c>
      <c r="B2">
        <v>5</v>
      </c>
    </row>
    <row r="3" spans="1:2">
      <c r="A3" t="s">
        <v>166</v>
      </c>
      <c r="B3" s="44">
        <f>'Library Prep'!C2</f>
        <v>0</v>
      </c>
    </row>
    <row r="4" spans="1:2">
      <c r="A4" t="s">
        <v>167</v>
      </c>
      <c r="B4" s="44">
        <f>'Library Prep'!$C$6</f>
        <v>0</v>
      </c>
    </row>
    <row r="5" spans="1:2">
      <c r="A5" t="s">
        <v>168</v>
      </c>
      <c r="B5" t="s">
        <v>169</v>
      </c>
    </row>
    <row r="6" spans="1:2">
      <c r="A6" t="s">
        <v>170</v>
      </c>
      <c r="B6" t="s">
        <v>171</v>
      </c>
    </row>
    <row r="7" spans="1:2">
      <c r="A7" t="s">
        <v>172</v>
      </c>
      <c r="B7" t="s">
        <v>173</v>
      </c>
    </row>
    <row r="8" spans="1:2">
      <c r="A8" t="s">
        <v>174</v>
      </c>
      <c r="B8" t="s">
        <v>0</v>
      </c>
    </row>
    <row r="9" spans="1:2">
      <c r="A9" t="s">
        <v>175</v>
      </c>
      <c r="B9" t="e">
        <f>VLOOKUP('Library Prep'!$J$12, Indices!$A$8:$D$13, 2, FALSE)</f>
        <v>#N/A</v>
      </c>
    </row>
    <row r="10" spans="1:2">
      <c r="A10" t="s">
        <v>176</v>
      </c>
      <c r="B10" t="s">
        <v>177</v>
      </c>
    </row>
    <row r="11" spans="1:2">
      <c r="A11" t="s">
        <v>178</v>
      </c>
    </row>
    <row r="12" spans="1:2">
      <c r="A12" t="e">
        <f>LEFT('Library Prep'!$C$5, 3)/2 +1</f>
        <v>#VALUE!</v>
      </c>
    </row>
    <row r="13" spans="1:2">
      <c r="A13" t="e">
        <f>LEFT('Library Prep'!$C$5, 3)/2 +1</f>
        <v>#VALUE!</v>
      </c>
    </row>
    <row r="14" spans="1:2">
      <c r="A14" t="s">
        <v>179</v>
      </c>
    </row>
    <row r="15" spans="1:2">
      <c r="A15" t="s">
        <v>180</v>
      </c>
      <c r="B15">
        <v>0</v>
      </c>
    </row>
    <row r="16" spans="1:2">
      <c r="A16" t="s">
        <v>181</v>
      </c>
      <c r="B16" t="s">
        <v>182</v>
      </c>
    </row>
    <row r="17" spans="1:12">
      <c r="A17" t="s">
        <v>183</v>
      </c>
    </row>
    <row r="18" spans="1:12">
      <c r="A18" t="s">
        <v>184</v>
      </c>
      <c r="B18" t="s">
        <v>185</v>
      </c>
      <c r="C18" t="s">
        <v>186</v>
      </c>
      <c r="D18" t="s">
        <v>187</v>
      </c>
      <c r="E18" t="str">
        <f>IF('Library Prep'!$J$12="CD", "Index_Plate_Well", "Index Plate")</f>
        <v>Index Plate</v>
      </c>
      <c r="F18" t="str">
        <f>IF('Library Prep'!$J$12 = "CD", "I7_Index_ID", "Index_Plate_Well")</f>
        <v>Index_Plate_Well</v>
      </c>
      <c r="G18" t="str">
        <f>IF('Library Prep'!$J$12 = "CD", "Index", "I7_Index_ID")</f>
        <v>I7_Index_ID</v>
      </c>
      <c r="H18" t="str">
        <f>IF('Library Prep'!$J$12 = "CD", "I5_Index_ID", "Index")</f>
        <v>Index</v>
      </c>
      <c r="I18" t="str">
        <f>IF('Library Prep'!$J$12 = "CD", "index2", "I5_Index_ID")</f>
        <v>I5_Index_ID</v>
      </c>
      <c r="J18" t="str">
        <f>IF('Library Prep'!$J$12 = "CD", "Sample_Project", "index2")</f>
        <v>index2</v>
      </c>
      <c r="K18" t="str">
        <f>IF('Library Prep'!$J$12 = "CD", "Description", "Sample_Project")</f>
        <v>Sample_Project</v>
      </c>
      <c r="L18" t="str">
        <f>IF('Library Prep'!$J$12 = "CD", "", "Description")</f>
        <v>Description</v>
      </c>
    </row>
    <row r="19" spans="1:12">
      <c r="A19" t="str">
        <f>IF(LEN(TRIM('Library Prep'!$B12)) &gt; 0, TRIM('Library Prep'!$B12), "")</f>
        <v/>
      </c>
      <c r="B19" t="str">
        <f>IF(AND(LEN(TRIM('Library Prep'!$C$2)) &gt; 0, LEN(TRIM('Library Prep'!$B12))&gt;0), 'Library Prep'!$B12 &amp; "-" &amp; 'Library Prep'!$C$2, "")</f>
        <v/>
      </c>
      <c r="C19" t="str">
        <f>IF(AND(LEN(TRIM('Library Prep'!$C$2)) &gt; 0, LEN(TRIM('Library Prep'!$B12)) &gt; 0), 'Library Prep'!$C$2, "")</f>
        <v/>
      </c>
      <c r="D19" t="str">
        <f>IF(AND(LEN(TRIM('Library Prep'!$C$2)) &gt; 0, LEN(TRIM('Library Prep'!$B12)) &gt; 0), 'Library Prep'!$A12, "")</f>
        <v/>
      </c>
      <c r="E19" t="str">
        <f>IF(OR(LEN(TRIM('Library Prep'!$B12)) = 0, LEN(TRIM('Library Prep'!$J12)) = 0), "", IF('Library Prep'!$J$12="CD", 'Library Prep'!K12, RIGHT('Library Prep'!J12, 1)))</f>
        <v/>
      </c>
      <c r="F19" t="str">
        <f>IF(LEN($E19)&gt;0, IF('Library Prep'!$J$12 = "CD", VLOOKUP($E19, Indices!$H$8:$J$103, 2, FALSE), 'Library Prep'!$K12), "")</f>
        <v/>
      </c>
      <c r="G19" t="str">
        <f ca="1">IF(LEN($E19)&gt;0, IF('Library Prep'!$J$12 = "CD",VLOOKUP($F19,Indices!$F:$G,2,FALSE),
IF(LEN(F19)&gt;0,LEFT(VLOOKUP(F19,OFFSET(Indices!$H$8:$J$103,0,MATCH('Library Prep'!$J12,Indices!$H$6:$AF$6,0)-1),2,FALSE),LEN(VLOOKUP(F19,OFFSET(Indices!$H$8:$J$103,0,MATCH('Library Prep'!$J12,Indices!$H$6:$AF$6,0)-1),2,FALSE))-2),"")), "")</f>
        <v/>
      </c>
      <c r="H19" t="str">
        <f>IF(LEN($E19)&gt;0, IF('Library Prep'!$J$12 = "CD", VLOOKUP($E19, Indices!$H$8:$J$103, 3, FALSE), VLOOKUP($G19&amp;"-7", Indices!$F:$G, 2,FALSE)), "")</f>
        <v/>
      </c>
      <c r="I19" t="str">
        <f ca="1">IF(LEN($E19)&gt;0,IF('Library Prep'!$J$12="CD", VLOOKUP($H19,Indices!$F:$G,2,FALSE),
IF(LEN(F19)&gt;0,LEFT(VLOOKUP(F19,OFFSET(Indices!$H$8:$J$103,0,MATCH('Library Prep'!$J12,Indices!$H$6:$AF$6,0)-1),2,FALSE),LEN(VLOOKUP(F19,OFFSET(Indices!$H$8:$J$103,0,MATCH('Library Prep'!$J12,Indices!$H$6:$AF$6,0)-1),2,FALSE))-2),"")), "")</f>
        <v/>
      </c>
      <c r="J19" t="str">
        <f>IF(LEN($E19)&gt;0, IF('Library Prep'!$J$12 = "CD", IF(LEN(TRIM('Library Prep'!$D12))&gt;0, 'Library Prep'!$D12, ""), VLOOKUP($G19&amp;"-5", Indices!$F:$G, 2,FALSE)), "")</f>
        <v/>
      </c>
      <c r="K19" t="str">
        <f>IF(LEN($E19) &gt; 0, IF('Library Prep'!$J$12 &lt;&gt; "CD", IF(LEN(TRIM('Library Prep'!$C12)) &gt; 0, 'Library Prep'!$D12, ""), ""), "")</f>
        <v/>
      </c>
    </row>
    <row r="20" spans="1:12">
      <c r="A20" t="str">
        <f>IF(LEN(TRIM('Library Prep'!$B13)) &gt; 0, TRIM('Library Prep'!$B13), "")</f>
        <v/>
      </c>
      <c r="B20" t="str">
        <f>IF(AND(LEN(TRIM('Library Prep'!$C$2)) &gt; 0, LEN(TRIM('Library Prep'!$B13))&gt;0), 'Library Prep'!$B13 &amp; "-" &amp; 'Library Prep'!$C$2, "")</f>
        <v/>
      </c>
      <c r="C20" t="str">
        <f>IF(AND(LEN(TRIM('Library Prep'!$C$2)) &gt; 0, LEN(TRIM('Library Prep'!$B13)) &gt; 0), 'Library Prep'!$C$2, "")</f>
        <v/>
      </c>
      <c r="D20" t="str">
        <f>IF(AND(LEN(TRIM('Library Prep'!$C$2)) &gt; 0, LEN(TRIM('Library Prep'!$B13)) &gt; 0), 'Library Prep'!$A13, "")</f>
        <v/>
      </c>
      <c r="E20" t="str">
        <f>IF(OR(LEN(TRIM('Library Prep'!$B13)) = 0, LEN(TRIM('Library Prep'!$J13)) = 0), "", IF('Library Prep'!$J$12="CD", 'Library Prep'!K13, RIGHT('Library Prep'!J13, 1)))</f>
        <v/>
      </c>
      <c r="F20" t="str">
        <f>IF(LEN($E20)&gt;0, IF('Library Prep'!$J$12 = "CD", VLOOKUP($E20, Indices!$H$8:$J$103, 2, FALSE), 'Library Prep'!$K13), "")</f>
        <v/>
      </c>
      <c r="G20" t="str">
        <f ca="1">IF(LEN($E20)&gt;0, IF('Library Prep'!$J$12 = "CD",VLOOKUP($F20,Indices!$F:$G,2,FALSE),
IF(LEN(F20)&gt;0,LEFT(VLOOKUP(F20,OFFSET(Indices!$H$8:$J$103,0,MATCH('Library Prep'!$J13,Indices!$H$6:$AF$6,0)-1),2,FALSE),LEN(VLOOKUP(F20,OFFSET(Indices!$H$8:$J$103,0,MATCH('Library Prep'!$J13,Indices!$H$6:$AF$6,0)-1),2,FALSE))-2),"")), "")</f>
        <v/>
      </c>
      <c r="H20" t="str">
        <f>IF(LEN($E20)&gt;0, IF('Library Prep'!$J$12 = "CD", VLOOKUP($E20, Indices!$H$8:$J$103, 3, FALSE), VLOOKUP($G20&amp;"-7", Indices!$F:$G, 2,FALSE)), "")</f>
        <v/>
      </c>
      <c r="I20" t="str">
        <f ca="1">IF(LEN($E20)&gt;0,IF('Library Prep'!$J$12="CD", VLOOKUP($H20,Indices!$F:$G,2,FALSE),
IF(LEN(F20)&gt;0,LEFT(VLOOKUP(F20,OFFSET(Indices!$H$8:$J$103,0,MATCH('Library Prep'!$J13,Indices!$H$6:$AF$6,0)-1),2,FALSE),LEN(VLOOKUP(F20,OFFSET(Indices!$H$8:$J$103,0,MATCH('Library Prep'!$J13,Indices!$H$6:$AF$6,0)-1),2,FALSE))-2),"")), "")</f>
        <v/>
      </c>
      <c r="J20" t="str">
        <f>IF(LEN($E20)&gt;0, IF('Library Prep'!$J$12 = "CD", IF(LEN(TRIM('Library Prep'!$D13))&gt;0, 'Library Prep'!$D13, ""), VLOOKUP($G20&amp;"-5", Indices!$F:$G, 2,FALSE)), "")</f>
        <v/>
      </c>
      <c r="K20" t="str">
        <f>IF(LEN($E20) &gt; 0, IF('Library Prep'!$J$12 &lt;&gt; "CD", IF(LEN(TRIM('Library Prep'!$C13)) &gt; 0, 'Library Prep'!$D13, ""), ""), "")</f>
        <v/>
      </c>
    </row>
    <row r="21" spans="1:12">
      <c r="A21" t="str">
        <f>IF(LEN(TRIM('Library Prep'!$B14)) &gt; 0, TRIM('Library Prep'!$B14), "")</f>
        <v/>
      </c>
      <c r="B21" t="str">
        <f>IF(AND(LEN(TRIM('Library Prep'!$C$2)) &gt; 0, LEN(TRIM('Library Prep'!$B14))&gt;0), 'Library Prep'!$B14 &amp; "-" &amp; 'Library Prep'!$C$2, "")</f>
        <v/>
      </c>
      <c r="C21" t="str">
        <f>IF(AND(LEN(TRIM('Library Prep'!$C$2)) &gt; 0, LEN(TRIM('Library Prep'!$B14)) &gt; 0), 'Library Prep'!$C$2, "")</f>
        <v/>
      </c>
      <c r="D21" t="str">
        <f>IF(AND(LEN(TRIM('Library Prep'!$C$2)) &gt; 0, LEN(TRIM('Library Prep'!$B14)) &gt; 0), 'Library Prep'!$A14, "")</f>
        <v/>
      </c>
      <c r="E21" t="str">
        <f>IF(OR(LEN(TRIM('Library Prep'!$B14)) = 0, LEN(TRIM('Library Prep'!$J14)) = 0), "", IF('Library Prep'!$J$12="CD", 'Library Prep'!K14, RIGHT('Library Prep'!J14, 1)))</f>
        <v/>
      </c>
      <c r="F21" t="str">
        <f>IF(LEN($E21)&gt;0, IF('Library Prep'!$J$12 = "CD", VLOOKUP($E21, Indices!$H$8:$J$103, 2, FALSE), 'Library Prep'!$K14), "")</f>
        <v/>
      </c>
      <c r="G21" t="str">
        <f ca="1">IF(LEN($E21)&gt;0, IF('Library Prep'!$J$12 = "CD",VLOOKUP($F21,Indices!$F:$G,2,FALSE),
IF(LEN(F21)&gt;0,LEFT(VLOOKUP(F21,OFFSET(Indices!$H$8:$J$103,0,MATCH('Library Prep'!$J14,Indices!$H$6:$AF$6,0)-1),2,FALSE),LEN(VLOOKUP(F21,OFFSET(Indices!$H$8:$J$103,0,MATCH('Library Prep'!$J14,Indices!$H$6:$AF$6,0)-1),2,FALSE))-2),"")), "")</f>
        <v/>
      </c>
      <c r="H21" t="str">
        <f>IF(LEN($E21)&gt;0, IF('Library Prep'!$J$12 = "CD", VLOOKUP($E21, Indices!$H$8:$J$103, 3, FALSE), VLOOKUP($G21&amp;"-7", Indices!$F:$G, 2,FALSE)), "")</f>
        <v/>
      </c>
      <c r="I21" t="str">
        <f ca="1">IF(LEN($E21)&gt;0,IF('Library Prep'!$J$12="CD", VLOOKUP($H21,Indices!$F:$G,2,FALSE),
IF(LEN(F21)&gt;0,LEFT(VLOOKUP(F21,OFFSET(Indices!$H$8:$J$103,0,MATCH('Library Prep'!$J14,Indices!$H$6:$AF$6,0)-1),2,FALSE),LEN(VLOOKUP(F21,OFFSET(Indices!$H$8:$J$103,0,MATCH('Library Prep'!$J14,Indices!$H$6:$AF$6,0)-1),2,FALSE))-2),"")), "")</f>
        <v/>
      </c>
      <c r="J21" t="str">
        <f>IF(LEN($E21)&gt;0, IF('Library Prep'!$J$12 = "CD", IF(LEN(TRIM('Library Prep'!$D14))&gt;0, 'Library Prep'!$D14, ""), VLOOKUP($G21&amp;"-5", Indices!$F:$G, 2,FALSE)), "")</f>
        <v/>
      </c>
      <c r="K21" t="str">
        <f>IF(LEN($E21) &gt; 0, IF('Library Prep'!$J$12 &lt;&gt; "CD", IF(LEN(TRIM('Library Prep'!$C14)) &gt; 0, 'Library Prep'!$D14, ""), ""), "")</f>
        <v/>
      </c>
    </row>
    <row r="22" spans="1:12">
      <c r="A22" t="str">
        <f>IF(LEN(TRIM('Library Prep'!$B15)) &gt; 0, TRIM('Library Prep'!$B15), "")</f>
        <v/>
      </c>
      <c r="B22" t="str">
        <f>IF(AND(LEN(TRIM('Library Prep'!$C$2)) &gt; 0, LEN(TRIM('Library Prep'!$B15))&gt;0), 'Library Prep'!$B15 &amp; "-" &amp; 'Library Prep'!$C$2, "")</f>
        <v/>
      </c>
      <c r="C22" t="str">
        <f>IF(AND(LEN(TRIM('Library Prep'!$C$2)) &gt; 0, LEN(TRIM('Library Prep'!$B15)) &gt; 0), 'Library Prep'!$C$2, "")</f>
        <v/>
      </c>
      <c r="D22" t="str">
        <f>IF(AND(LEN(TRIM('Library Prep'!$C$2)) &gt; 0, LEN(TRIM('Library Prep'!$B15)) &gt; 0), 'Library Prep'!$A15, "")</f>
        <v/>
      </c>
      <c r="E22" t="str">
        <f>IF(OR(LEN(TRIM('Library Prep'!$B15)) = 0, LEN(TRIM('Library Prep'!$J15)) = 0), "", IF('Library Prep'!$J$12="CD", 'Library Prep'!K15, RIGHT('Library Prep'!J15, 1)))</f>
        <v/>
      </c>
      <c r="F22" t="str">
        <f>IF(LEN($E22)&gt;0, IF('Library Prep'!$J$12 = "CD", VLOOKUP($E22, Indices!$H$8:$J$103, 2, FALSE), 'Library Prep'!$K15), "")</f>
        <v/>
      </c>
      <c r="G22" t="str">
        <f ca="1">IF(LEN($E22)&gt;0, IF('Library Prep'!$J$12 = "CD",VLOOKUP($F22,Indices!$F:$G,2,FALSE),
IF(LEN(F22)&gt;0,LEFT(VLOOKUP(F22,OFFSET(Indices!$H$8:$J$103,0,MATCH('Library Prep'!$J15,Indices!$H$6:$AF$6,0)-1),2,FALSE),LEN(VLOOKUP(F22,OFFSET(Indices!$H$8:$J$103,0,MATCH('Library Prep'!$J15,Indices!$H$6:$AF$6,0)-1),2,FALSE))-2),"")), "")</f>
        <v/>
      </c>
      <c r="H22" t="str">
        <f>IF(LEN($E22)&gt;0, IF('Library Prep'!$J$12 = "CD", VLOOKUP($E22, Indices!$H$8:$J$103, 3, FALSE), VLOOKUP($G22&amp;"-7", Indices!$F:$G, 2,FALSE)), "")</f>
        <v/>
      </c>
      <c r="I22" t="str">
        <f ca="1">IF(LEN($E22)&gt;0,IF('Library Prep'!$J$12="CD", VLOOKUP($H22,Indices!$F:$G,2,FALSE),
IF(LEN(F22)&gt;0,LEFT(VLOOKUP(F22,OFFSET(Indices!$H$8:$J$103,0,MATCH('Library Prep'!$J15,Indices!$H$6:$AF$6,0)-1),2,FALSE),LEN(VLOOKUP(F22,OFFSET(Indices!$H$8:$J$103,0,MATCH('Library Prep'!$J15,Indices!$H$6:$AF$6,0)-1),2,FALSE))-2),"")), "")</f>
        <v/>
      </c>
      <c r="J22" t="str">
        <f>IF(LEN($E22)&gt;0, IF('Library Prep'!$J$12 = "CD", IF(LEN(TRIM('Library Prep'!$D15))&gt;0, 'Library Prep'!$D15, ""), VLOOKUP($G22&amp;"-5", Indices!$F:$G, 2,FALSE)), "")</f>
        <v/>
      </c>
      <c r="K22" t="str">
        <f>IF(LEN($E22) &gt; 0, IF('Library Prep'!$J$12 &lt;&gt; "CD", IF(LEN(TRIM('Library Prep'!$C15)) &gt; 0, 'Library Prep'!$D15, ""), ""), "")</f>
        <v/>
      </c>
    </row>
    <row r="23" spans="1:12">
      <c r="A23" t="str">
        <f>IF(LEN(TRIM('Library Prep'!$B16)) &gt; 0, TRIM('Library Prep'!$B16), "")</f>
        <v/>
      </c>
      <c r="B23" t="str">
        <f>IF(AND(LEN(TRIM('Library Prep'!$C$2)) &gt; 0, LEN(TRIM('Library Prep'!$B16))&gt;0), 'Library Prep'!$B16 &amp; "-" &amp; 'Library Prep'!$C$2, "")</f>
        <v/>
      </c>
      <c r="C23" t="str">
        <f>IF(AND(LEN(TRIM('Library Prep'!$C$2)) &gt; 0, LEN(TRIM('Library Prep'!$B16)) &gt; 0), 'Library Prep'!$C$2, "")</f>
        <v/>
      </c>
      <c r="D23" t="str">
        <f>IF(AND(LEN(TRIM('Library Prep'!$C$2)) &gt; 0, LEN(TRIM('Library Prep'!$B16)) &gt; 0), 'Library Prep'!$A16, "")</f>
        <v/>
      </c>
      <c r="E23" t="str">
        <f>IF(OR(LEN(TRIM('Library Prep'!$B16)) = 0, LEN(TRIM('Library Prep'!$J16)) = 0), "", IF('Library Prep'!$J$12="CD", 'Library Prep'!K16, RIGHT('Library Prep'!J16, 1)))</f>
        <v/>
      </c>
      <c r="F23" t="str">
        <f>IF(LEN($E23)&gt;0, IF('Library Prep'!$J$12 = "CD", VLOOKUP($E23, Indices!$H$8:$J$103, 2, FALSE), 'Library Prep'!$K16), "")</f>
        <v/>
      </c>
      <c r="G23" t="str">
        <f ca="1">IF(LEN($E23)&gt;0, IF('Library Prep'!$J$12 = "CD",VLOOKUP($F23,Indices!$F:$G,2,FALSE),
IF(LEN(F23)&gt;0,LEFT(VLOOKUP(F23,OFFSET(Indices!$H$8:$J$103,0,MATCH('Library Prep'!$J16,Indices!$H$6:$AF$6,0)-1),2,FALSE),LEN(VLOOKUP(F23,OFFSET(Indices!$H$8:$J$103,0,MATCH('Library Prep'!$J16,Indices!$H$6:$AF$6,0)-1),2,FALSE))-2),"")), "")</f>
        <v/>
      </c>
      <c r="H23" t="str">
        <f>IF(LEN($E23)&gt;0, IF('Library Prep'!$J$12 = "CD", VLOOKUP($E23, Indices!$H$8:$J$103, 3, FALSE), VLOOKUP($G23&amp;"-7", Indices!$F:$G, 2,FALSE)), "")</f>
        <v/>
      </c>
      <c r="I23" t="str">
        <f ca="1">IF(LEN($E23)&gt;0,IF('Library Prep'!$J$12="CD", VLOOKUP($H23,Indices!$F:$G,2,FALSE),
IF(LEN(F23)&gt;0,LEFT(VLOOKUP(F23,OFFSET(Indices!$H$8:$J$103,0,MATCH('Library Prep'!$J16,Indices!$H$6:$AF$6,0)-1),2,FALSE),LEN(VLOOKUP(F23,OFFSET(Indices!$H$8:$J$103,0,MATCH('Library Prep'!$J16,Indices!$H$6:$AF$6,0)-1),2,FALSE))-2),"")), "")</f>
        <v/>
      </c>
      <c r="J23" t="str">
        <f>IF(LEN($E23)&gt;0, IF('Library Prep'!$J$12 = "CD", IF(LEN(TRIM('Library Prep'!$D16))&gt;0, 'Library Prep'!$D16, ""), VLOOKUP($G23&amp;"-5", Indices!$F:$G, 2,FALSE)), "")</f>
        <v/>
      </c>
      <c r="K23" t="str">
        <f>IF(LEN($E23) &gt; 0, IF('Library Prep'!$J$12 &lt;&gt; "CD", IF(LEN(TRIM('Library Prep'!$C16)) &gt; 0, 'Library Prep'!$D16, ""), ""), "")</f>
        <v/>
      </c>
    </row>
    <row r="24" spans="1:12">
      <c r="A24" t="str">
        <f>IF(LEN(TRIM('Library Prep'!$B17)) &gt; 0, TRIM('Library Prep'!$B17), "")</f>
        <v/>
      </c>
      <c r="B24" t="str">
        <f>IF(AND(LEN(TRIM('Library Prep'!$C$2)) &gt; 0, LEN(TRIM('Library Prep'!$B17))&gt;0), 'Library Prep'!$B17 &amp; "-" &amp; 'Library Prep'!$C$2, "")</f>
        <v/>
      </c>
      <c r="C24" t="str">
        <f>IF(AND(LEN(TRIM('Library Prep'!$C$2)) &gt; 0, LEN(TRIM('Library Prep'!$B17)) &gt; 0), 'Library Prep'!$C$2, "")</f>
        <v/>
      </c>
      <c r="D24" t="str">
        <f>IF(AND(LEN(TRIM('Library Prep'!$C$2)) &gt; 0, LEN(TRIM('Library Prep'!$B17)) &gt; 0), 'Library Prep'!$A17, "")</f>
        <v/>
      </c>
      <c r="E24" t="str">
        <f>IF(OR(LEN(TRIM('Library Prep'!$B17)) = 0, LEN(TRIM('Library Prep'!$J17)) = 0), "", IF('Library Prep'!$J$12="CD", 'Library Prep'!K17, RIGHT('Library Prep'!J17, 1)))</f>
        <v/>
      </c>
      <c r="F24" t="str">
        <f>IF(LEN($E24)&gt;0, IF('Library Prep'!$J$12 = "CD", VLOOKUP($E24, Indices!$H$8:$J$103, 2, FALSE), 'Library Prep'!$K17), "")</f>
        <v/>
      </c>
      <c r="G24" t="str">
        <f ca="1">IF(LEN($E24)&gt;0, IF('Library Prep'!$J$12 = "CD",VLOOKUP($F24,Indices!$F:$G,2,FALSE),
IF(LEN(F24)&gt;0,LEFT(VLOOKUP(F24,OFFSET(Indices!$H$8:$J$103,0,MATCH('Library Prep'!$J17,Indices!$H$6:$AF$6,0)-1),2,FALSE),LEN(VLOOKUP(F24,OFFSET(Indices!$H$8:$J$103,0,MATCH('Library Prep'!$J17,Indices!$H$6:$AF$6,0)-1),2,FALSE))-2),"")), "")</f>
        <v/>
      </c>
      <c r="H24" t="str">
        <f>IF(LEN($E24)&gt;0, IF('Library Prep'!$J$12 = "CD", VLOOKUP($E24, Indices!$H$8:$J$103, 3, FALSE), VLOOKUP($G24&amp;"-7", Indices!$F:$G, 2,FALSE)), "")</f>
        <v/>
      </c>
      <c r="I24" t="str">
        <f ca="1">IF(LEN($E24)&gt;0,IF('Library Prep'!$J$12="CD", VLOOKUP($H24,Indices!$F:$G,2,FALSE),
IF(LEN(F24)&gt;0,LEFT(VLOOKUP(F24,OFFSET(Indices!$H$8:$J$103,0,MATCH('Library Prep'!$J17,Indices!$H$6:$AF$6,0)-1),2,FALSE),LEN(VLOOKUP(F24,OFFSET(Indices!$H$8:$J$103,0,MATCH('Library Prep'!$J17,Indices!$H$6:$AF$6,0)-1),2,FALSE))-2),"")), "")</f>
        <v/>
      </c>
      <c r="J24" t="str">
        <f>IF(LEN($E24)&gt;0, IF('Library Prep'!$J$12 = "CD", IF(LEN(TRIM('Library Prep'!$D17))&gt;0, 'Library Prep'!$D17, ""), VLOOKUP($G24&amp;"-5", Indices!$F:$G, 2,FALSE)), "")</f>
        <v/>
      </c>
      <c r="K24" t="str">
        <f>IF(LEN($E24) &gt; 0, IF('Library Prep'!$J$12 &lt;&gt; "CD", IF(LEN(TRIM('Library Prep'!$C17)) &gt; 0, 'Library Prep'!$D17, ""), ""), "")</f>
        <v/>
      </c>
    </row>
    <row r="25" spans="1:12">
      <c r="A25" t="str">
        <f>IF(LEN(TRIM('Library Prep'!$B18)) &gt; 0, TRIM('Library Prep'!$B18), "")</f>
        <v/>
      </c>
      <c r="B25" t="str">
        <f>IF(AND(LEN(TRIM('Library Prep'!$C$2)) &gt; 0, LEN(TRIM('Library Prep'!$B18))&gt;0), 'Library Prep'!$B18 &amp; "-" &amp; 'Library Prep'!$C$2, "")</f>
        <v/>
      </c>
      <c r="C25" t="str">
        <f>IF(AND(LEN(TRIM('Library Prep'!$C$2)) &gt; 0, LEN(TRIM('Library Prep'!$B18)) &gt; 0), 'Library Prep'!$C$2, "")</f>
        <v/>
      </c>
      <c r="D25" t="str">
        <f>IF(AND(LEN(TRIM('Library Prep'!$C$2)) &gt; 0, LEN(TRIM('Library Prep'!$B18)) &gt; 0), 'Library Prep'!$A18, "")</f>
        <v/>
      </c>
      <c r="E25" t="str">
        <f>IF(OR(LEN(TRIM('Library Prep'!$B18)) = 0, LEN(TRIM('Library Prep'!$J18)) = 0), "", IF('Library Prep'!$J$12="CD", 'Library Prep'!K18, RIGHT('Library Prep'!J18, 1)))</f>
        <v/>
      </c>
      <c r="F25" t="str">
        <f>IF(LEN($E25)&gt;0, IF('Library Prep'!$J$12 = "CD", VLOOKUP($E25, Indices!$H$8:$J$103, 2, FALSE), 'Library Prep'!$K18), "")</f>
        <v/>
      </c>
      <c r="G25" t="str">
        <f ca="1">IF(LEN($E25)&gt;0, IF('Library Prep'!$J$12 = "CD",VLOOKUP($F25,Indices!$F:$G,2,FALSE),
IF(LEN(F25)&gt;0,LEFT(VLOOKUP(F25,OFFSET(Indices!$H$8:$J$103,0,MATCH('Library Prep'!$J18,Indices!$H$6:$AF$6,0)-1),2,FALSE),LEN(VLOOKUP(F25,OFFSET(Indices!$H$8:$J$103,0,MATCH('Library Prep'!$J18,Indices!$H$6:$AF$6,0)-1),2,FALSE))-2),"")), "")</f>
        <v/>
      </c>
      <c r="H25" t="str">
        <f>IF(LEN($E25)&gt;0, IF('Library Prep'!$J$12 = "CD", VLOOKUP($E25, Indices!$H$8:$J$103, 3, FALSE), VLOOKUP($G25&amp;"-7", Indices!$F:$G, 2,FALSE)), "")</f>
        <v/>
      </c>
      <c r="I25" t="str">
        <f ca="1">IF(LEN($E25)&gt;0,IF('Library Prep'!$J$12="CD", VLOOKUP($H25,Indices!$F:$G,2,FALSE),
IF(LEN(F25)&gt;0,LEFT(VLOOKUP(F25,OFFSET(Indices!$H$8:$J$103,0,MATCH('Library Prep'!$J18,Indices!$H$6:$AF$6,0)-1),2,FALSE),LEN(VLOOKUP(F25,OFFSET(Indices!$H$8:$J$103,0,MATCH('Library Prep'!$J18,Indices!$H$6:$AF$6,0)-1),2,FALSE))-2),"")), "")</f>
        <v/>
      </c>
      <c r="J25" t="str">
        <f>IF(LEN($E25)&gt;0, IF('Library Prep'!$J$12 = "CD", IF(LEN(TRIM('Library Prep'!$D18))&gt;0, 'Library Prep'!$D18, ""), VLOOKUP($G25&amp;"-5", Indices!$F:$G, 2,FALSE)), "")</f>
        <v/>
      </c>
      <c r="K25" t="str">
        <f>IF(LEN($E25) &gt; 0, IF('Library Prep'!$J$12 &lt;&gt; "CD", IF(LEN(TRIM('Library Prep'!$C18)) &gt; 0, 'Library Prep'!$D18, ""), ""), "")</f>
        <v/>
      </c>
    </row>
    <row r="26" spans="1:12">
      <c r="A26" t="str">
        <f>IF(LEN(TRIM('Library Prep'!$B19)) &gt; 0, TRIM('Library Prep'!$B19), "")</f>
        <v/>
      </c>
      <c r="B26" t="str">
        <f>IF(AND(LEN(TRIM('Library Prep'!$C$2)) &gt; 0, LEN(TRIM('Library Prep'!$B19))&gt;0), 'Library Prep'!$B19 &amp; "-" &amp; 'Library Prep'!$C$2, "")</f>
        <v/>
      </c>
      <c r="C26" t="str">
        <f>IF(AND(LEN(TRIM('Library Prep'!$C$2)) &gt; 0, LEN(TRIM('Library Prep'!$B19)) &gt; 0), 'Library Prep'!$C$2, "")</f>
        <v/>
      </c>
      <c r="D26" t="str">
        <f>IF(AND(LEN(TRIM('Library Prep'!$C$2)) &gt; 0, LEN(TRIM('Library Prep'!$B19)) &gt; 0), 'Library Prep'!$A19, "")</f>
        <v/>
      </c>
      <c r="E26" t="str">
        <f>IF(OR(LEN(TRIM('Library Prep'!$B19)) = 0, LEN(TRIM('Library Prep'!$J19)) = 0), "", IF('Library Prep'!$J$12="CD", 'Library Prep'!K19, RIGHT('Library Prep'!J19, 1)))</f>
        <v/>
      </c>
      <c r="F26" t="str">
        <f>IF(LEN($E26)&gt;0, IF('Library Prep'!$J$12 = "CD", VLOOKUP($E26, Indices!$H$8:$J$103, 2, FALSE), 'Library Prep'!$K19), "")</f>
        <v/>
      </c>
      <c r="G26" t="str">
        <f ca="1">IF(LEN($E26)&gt;0, IF('Library Prep'!$J$12 = "CD",VLOOKUP($F26,Indices!$F:$G,2,FALSE),
IF(LEN(F26)&gt;0,LEFT(VLOOKUP(F26,OFFSET(Indices!$H$8:$J$103,0,MATCH('Library Prep'!$J19,Indices!$H$6:$AF$6,0)-1),2,FALSE),LEN(VLOOKUP(F26,OFFSET(Indices!$H$8:$J$103,0,MATCH('Library Prep'!$J19,Indices!$H$6:$AF$6,0)-1),2,FALSE))-2),"")), "")</f>
        <v/>
      </c>
      <c r="H26" t="str">
        <f>IF(LEN($E26)&gt;0, IF('Library Prep'!$J$12 = "CD", VLOOKUP($E26, Indices!$H$8:$J$103, 3, FALSE), VLOOKUP($G26&amp;"-7", Indices!$F:$G, 2,FALSE)), "")</f>
        <v/>
      </c>
      <c r="I26" t="str">
        <f ca="1">IF(LEN($E26)&gt;0,IF('Library Prep'!$J$12="CD", VLOOKUP($H26,Indices!$F:$G,2,FALSE),
IF(LEN(F26)&gt;0,LEFT(VLOOKUP(F26,OFFSET(Indices!$H$8:$J$103,0,MATCH('Library Prep'!$J19,Indices!$H$6:$AF$6,0)-1),2,FALSE),LEN(VLOOKUP(F26,OFFSET(Indices!$H$8:$J$103,0,MATCH('Library Prep'!$J19,Indices!$H$6:$AF$6,0)-1),2,FALSE))-2),"")), "")</f>
        <v/>
      </c>
      <c r="J26" t="str">
        <f>IF(LEN($E26)&gt;0, IF('Library Prep'!$J$12 = "CD", IF(LEN(TRIM('Library Prep'!$D19))&gt;0, 'Library Prep'!$D19, ""), VLOOKUP($G26&amp;"-5", Indices!$F:$G, 2,FALSE)), "")</f>
        <v/>
      </c>
      <c r="K26" t="str">
        <f>IF(LEN($E26) &gt; 0, IF('Library Prep'!$J$12 &lt;&gt; "CD", IF(LEN(TRIM('Library Prep'!$C19)) &gt; 0, 'Library Prep'!$D19, ""), ""), "")</f>
        <v/>
      </c>
    </row>
    <row r="27" spans="1:12">
      <c r="A27" t="str">
        <f>IF(LEN(TRIM('Library Prep'!$B20)) &gt; 0, TRIM('Library Prep'!$B20), "")</f>
        <v/>
      </c>
      <c r="B27" t="str">
        <f>IF(AND(LEN(TRIM('Library Prep'!$C$2)) &gt; 0, LEN(TRIM('Library Prep'!$B20))&gt;0), 'Library Prep'!$B20 &amp; "-" &amp; 'Library Prep'!$C$2, "")</f>
        <v/>
      </c>
      <c r="C27" t="str">
        <f>IF(AND(LEN(TRIM('Library Prep'!$C$2)) &gt; 0, LEN(TRIM('Library Prep'!$B20)) &gt; 0), 'Library Prep'!$C$2, "")</f>
        <v/>
      </c>
      <c r="D27" t="str">
        <f>IF(AND(LEN(TRIM('Library Prep'!$C$2)) &gt; 0, LEN(TRIM('Library Prep'!$B20)) &gt; 0), 'Library Prep'!$A20, "")</f>
        <v/>
      </c>
      <c r="E27" t="str">
        <f>IF(OR(LEN(TRIM('Library Prep'!$B20)) = 0, LEN(TRIM('Library Prep'!$J20)) = 0), "", IF('Library Prep'!$J$12="CD", 'Library Prep'!K20, RIGHT('Library Prep'!J20, 1)))</f>
        <v/>
      </c>
      <c r="F27" t="str">
        <f>IF(LEN($E27)&gt;0, IF('Library Prep'!$J$12 = "CD", VLOOKUP($E27, Indices!$H$8:$J$103, 2, FALSE), 'Library Prep'!$K20), "")</f>
        <v/>
      </c>
      <c r="G27" t="str">
        <f ca="1">IF(LEN($E27)&gt;0, IF('Library Prep'!$J$12 = "CD",VLOOKUP($F27,Indices!$F:$G,2,FALSE),
IF(LEN(F27)&gt;0,LEFT(VLOOKUP(F27,OFFSET(Indices!$H$8:$J$103,0,MATCH('Library Prep'!$J20,Indices!$H$6:$AF$6,0)-1),2,FALSE),LEN(VLOOKUP(F27,OFFSET(Indices!$H$8:$J$103,0,MATCH('Library Prep'!$J20,Indices!$H$6:$AF$6,0)-1),2,FALSE))-2),"")), "")</f>
        <v/>
      </c>
      <c r="H27" t="str">
        <f>IF(LEN($E27)&gt;0, IF('Library Prep'!$J$12 = "CD", VLOOKUP($E27, Indices!$H$8:$J$103, 3, FALSE), VLOOKUP($G27&amp;"-7", Indices!$F:$G, 2,FALSE)), "")</f>
        <v/>
      </c>
      <c r="I27" t="str">
        <f ca="1">IF(LEN($E27)&gt;0,IF('Library Prep'!$J$12="CD", VLOOKUP($H27,Indices!$F:$G,2,FALSE),
IF(LEN(F27)&gt;0,LEFT(VLOOKUP(F27,OFFSET(Indices!$H$8:$J$103,0,MATCH('Library Prep'!$J20,Indices!$H$6:$AF$6,0)-1),2,FALSE),LEN(VLOOKUP(F27,OFFSET(Indices!$H$8:$J$103,0,MATCH('Library Prep'!$J20,Indices!$H$6:$AF$6,0)-1),2,FALSE))-2),"")), "")</f>
        <v/>
      </c>
      <c r="J27" t="str">
        <f>IF(LEN($E27)&gt;0, IF('Library Prep'!$J$12 = "CD", IF(LEN(TRIM('Library Prep'!$D20))&gt;0, 'Library Prep'!$D20, ""), VLOOKUP($G27&amp;"-5", Indices!$F:$G, 2,FALSE)), "")</f>
        <v/>
      </c>
      <c r="K27" t="str">
        <f>IF(LEN($E27) &gt; 0, IF('Library Prep'!$J$12 &lt;&gt; "CD", IF(LEN(TRIM('Library Prep'!$C20)) &gt; 0, 'Library Prep'!$D20, ""), ""), "")</f>
        <v/>
      </c>
    </row>
    <row r="28" spans="1:12">
      <c r="A28" t="str">
        <f>IF(LEN(TRIM('Library Prep'!$B21)) &gt; 0, TRIM('Library Prep'!$B21), "")</f>
        <v/>
      </c>
      <c r="B28" t="str">
        <f>IF(AND(LEN(TRIM('Library Prep'!$C$2)) &gt; 0, LEN(TRIM('Library Prep'!$B21))&gt;0), 'Library Prep'!$B21 &amp; "-" &amp; 'Library Prep'!$C$2, "")</f>
        <v/>
      </c>
      <c r="C28" t="str">
        <f>IF(AND(LEN(TRIM('Library Prep'!$C$2)) &gt; 0, LEN(TRIM('Library Prep'!$B21)) &gt; 0), 'Library Prep'!$C$2, "")</f>
        <v/>
      </c>
      <c r="D28" t="str">
        <f>IF(AND(LEN(TRIM('Library Prep'!$C$2)) &gt; 0, LEN(TRIM('Library Prep'!$B21)) &gt; 0), 'Library Prep'!$A21, "")</f>
        <v/>
      </c>
      <c r="E28" t="str">
        <f>IF(OR(LEN(TRIM('Library Prep'!$B21)) = 0, LEN(TRIM('Library Prep'!$J21)) = 0), "", IF('Library Prep'!$J$12="CD", 'Library Prep'!K21, RIGHT('Library Prep'!J21, 1)))</f>
        <v/>
      </c>
      <c r="F28" t="str">
        <f>IF(LEN($E28)&gt;0, IF('Library Prep'!$J$12 = "CD", VLOOKUP($E28, Indices!$H$8:$J$103, 2, FALSE), 'Library Prep'!$K21), "")</f>
        <v/>
      </c>
      <c r="G28" t="str">
        <f ca="1">IF(LEN($E28)&gt;0, IF('Library Prep'!$J$12 = "CD",VLOOKUP($F28,Indices!$F:$G,2,FALSE),
IF(LEN(F28)&gt;0,LEFT(VLOOKUP(F28,OFFSET(Indices!$H$8:$J$103,0,MATCH('Library Prep'!$J21,Indices!$H$6:$AF$6,0)-1),2,FALSE),LEN(VLOOKUP(F28,OFFSET(Indices!$H$8:$J$103,0,MATCH('Library Prep'!$J21,Indices!$H$6:$AF$6,0)-1),2,FALSE))-2),"")), "")</f>
        <v/>
      </c>
      <c r="H28" t="str">
        <f>IF(LEN($E28)&gt;0, IF('Library Prep'!$J$12 = "CD", VLOOKUP($E28, Indices!$H$8:$J$103, 3, FALSE), VLOOKUP($G28&amp;"-7", Indices!$F:$G, 2,FALSE)), "")</f>
        <v/>
      </c>
      <c r="I28" t="str">
        <f ca="1">IF(LEN($E28)&gt;0,IF('Library Prep'!$J$12="CD", VLOOKUP($H28,Indices!$F:$G,2,FALSE),
IF(LEN(F28)&gt;0,LEFT(VLOOKUP(F28,OFFSET(Indices!$H$8:$J$103,0,MATCH('Library Prep'!$J21,Indices!$H$6:$AF$6,0)-1),2,FALSE),LEN(VLOOKUP(F28,OFFSET(Indices!$H$8:$J$103,0,MATCH('Library Prep'!$J21,Indices!$H$6:$AF$6,0)-1),2,FALSE))-2),"")), "")</f>
        <v/>
      </c>
      <c r="J28" t="str">
        <f>IF(LEN($E28)&gt;0, IF('Library Prep'!$J$12 = "CD", IF(LEN(TRIM('Library Prep'!$D21))&gt;0, 'Library Prep'!$D21, ""), VLOOKUP($G28&amp;"-5", Indices!$F:$G, 2,FALSE)), "")</f>
        <v/>
      </c>
      <c r="K28" t="str">
        <f>IF(LEN($E28) &gt; 0, IF('Library Prep'!$J$12 &lt;&gt; "CD", IF(LEN(TRIM('Library Prep'!$C21)) &gt; 0, 'Library Prep'!$D21, ""), ""), "")</f>
        <v/>
      </c>
    </row>
    <row r="29" spans="1:12">
      <c r="A29" t="str">
        <f>IF(LEN(TRIM('Library Prep'!$B22)) &gt; 0, TRIM('Library Prep'!$B22), "")</f>
        <v/>
      </c>
      <c r="B29" t="str">
        <f>IF(AND(LEN(TRIM('Library Prep'!$C$2)) &gt; 0, LEN(TRIM('Library Prep'!$B22))&gt;0), 'Library Prep'!$B22 &amp; "-" &amp; 'Library Prep'!$C$2, "")</f>
        <v/>
      </c>
      <c r="C29" t="str">
        <f>IF(AND(LEN(TRIM('Library Prep'!$C$2)) &gt; 0, LEN(TRIM('Library Prep'!$B22)) &gt; 0), 'Library Prep'!$C$2, "")</f>
        <v/>
      </c>
      <c r="D29" t="str">
        <f>IF(AND(LEN(TRIM('Library Prep'!$C$2)) &gt; 0, LEN(TRIM('Library Prep'!$B22)) &gt; 0), 'Library Prep'!$A22, "")</f>
        <v/>
      </c>
      <c r="E29" t="str">
        <f>IF(OR(LEN(TRIM('Library Prep'!$B22)) = 0, LEN(TRIM('Library Prep'!$J22)) = 0), "", IF('Library Prep'!$J$12="CD", 'Library Prep'!K22, RIGHT('Library Prep'!J22, 1)))</f>
        <v/>
      </c>
      <c r="F29" t="str">
        <f>IF(LEN($E29)&gt;0, IF('Library Prep'!$J$12 = "CD", VLOOKUP($E29, Indices!$H$8:$J$103, 2, FALSE), 'Library Prep'!$K22), "")</f>
        <v/>
      </c>
      <c r="G29" t="str">
        <f ca="1">IF(LEN($E29)&gt;0, IF('Library Prep'!$J$12 = "CD",VLOOKUP($F29,Indices!$F:$G,2,FALSE),
IF(LEN(F29)&gt;0,LEFT(VLOOKUP(F29,OFFSET(Indices!$H$8:$J$103,0,MATCH('Library Prep'!$J22,Indices!$H$6:$AF$6,0)-1),2,FALSE),LEN(VLOOKUP(F29,OFFSET(Indices!$H$8:$J$103,0,MATCH('Library Prep'!$J22,Indices!$H$6:$AF$6,0)-1),2,FALSE))-2),"")), "")</f>
        <v/>
      </c>
      <c r="H29" t="str">
        <f>IF(LEN($E29)&gt;0, IF('Library Prep'!$J$12 = "CD", VLOOKUP($E29, Indices!$H$8:$J$103, 3, FALSE), VLOOKUP($G29&amp;"-7", Indices!$F:$G, 2,FALSE)), "")</f>
        <v/>
      </c>
      <c r="I29" t="str">
        <f ca="1">IF(LEN($E29)&gt;0,IF('Library Prep'!$J$12="CD", VLOOKUP($H29,Indices!$F:$G,2,FALSE),
IF(LEN(F29)&gt;0,LEFT(VLOOKUP(F29,OFFSET(Indices!$H$8:$J$103,0,MATCH('Library Prep'!$J22,Indices!$H$6:$AF$6,0)-1),2,FALSE),LEN(VLOOKUP(F29,OFFSET(Indices!$H$8:$J$103,0,MATCH('Library Prep'!$J22,Indices!$H$6:$AF$6,0)-1),2,FALSE))-2),"")), "")</f>
        <v/>
      </c>
      <c r="J29" t="str">
        <f>IF(LEN($E29)&gt;0, IF('Library Prep'!$J$12 = "CD", IF(LEN(TRIM('Library Prep'!$D22))&gt;0, 'Library Prep'!$D22, ""), VLOOKUP($G29&amp;"-5", Indices!$F:$G, 2,FALSE)), "")</f>
        <v/>
      </c>
      <c r="K29" t="str">
        <f>IF(LEN($E29) &gt; 0, IF('Library Prep'!$J$12 &lt;&gt; "CD", IF(LEN(TRIM('Library Prep'!$C22)) &gt; 0, 'Library Prep'!$D22, ""), ""), "")</f>
        <v/>
      </c>
    </row>
    <row r="30" spans="1:12">
      <c r="A30" t="str">
        <f>IF(LEN(TRIM('Library Prep'!$B23)) &gt; 0, TRIM('Library Prep'!$B23), "")</f>
        <v/>
      </c>
      <c r="B30" t="str">
        <f>IF(AND(LEN(TRIM('Library Prep'!$C$2)) &gt; 0, LEN(TRIM('Library Prep'!$B23))&gt;0), 'Library Prep'!$B23 &amp; "-" &amp; 'Library Prep'!$C$2, "")</f>
        <v/>
      </c>
      <c r="C30" t="str">
        <f>IF(AND(LEN(TRIM('Library Prep'!$C$2)) &gt; 0, LEN(TRIM('Library Prep'!$B23)) &gt; 0), 'Library Prep'!$C$2, "")</f>
        <v/>
      </c>
      <c r="D30" t="str">
        <f>IF(AND(LEN(TRIM('Library Prep'!$C$2)) &gt; 0, LEN(TRIM('Library Prep'!$B23)) &gt; 0), 'Library Prep'!$A23, "")</f>
        <v/>
      </c>
      <c r="E30" t="str">
        <f>IF(OR(LEN(TRIM('Library Prep'!$B23)) = 0, LEN(TRIM('Library Prep'!$J23)) = 0), "", IF('Library Prep'!$J$12="CD", 'Library Prep'!K23, RIGHT('Library Prep'!J23, 1)))</f>
        <v/>
      </c>
      <c r="F30" t="str">
        <f>IF(LEN($E30)&gt;0, IF('Library Prep'!$J$12 = "CD", VLOOKUP($E30, Indices!$H$8:$J$103, 2, FALSE), 'Library Prep'!$K23), "")</f>
        <v/>
      </c>
      <c r="G30" t="str">
        <f ca="1">IF(LEN($E30)&gt;0, IF('Library Prep'!$J$12 = "CD",VLOOKUP($F30,Indices!$F:$G,2,FALSE),
IF(LEN(F30)&gt;0,LEFT(VLOOKUP(F30,OFFSET(Indices!$H$8:$J$103,0,MATCH('Library Prep'!$J23,Indices!$H$6:$AF$6,0)-1),2,FALSE),LEN(VLOOKUP(F30,OFFSET(Indices!$H$8:$J$103,0,MATCH('Library Prep'!$J23,Indices!$H$6:$AF$6,0)-1),2,FALSE))-2),"")), "")</f>
        <v/>
      </c>
      <c r="H30" t="str">
        <f>IF(LEN($E30)&gt;0, IF('Library Prep'!$J$12 = "CD", VLOOKUP($E30, Indices!$H$8:$J$103, 3, FALSE), VLOOKUP($G30&amp;"-7", Indices!$F:$G, 2,FALSE)), "")</f>
        <v/>
      </c>
      <c r="I30" t="str">
        <f ca="1">IF(LEN($E30)&gt;0,IF('Library Prep'!$J$12="CD", VLOOKUP($H30,Indices!$F:$G,2,FALSE),
IF(LEN(F30)&gt;0,LEFT(VLOOKUP(F30,OFFSET(Indices!$H$8:$J$103,0,MATCH('Library Prep'!$J23,Indices!$H$6:$AF$6,0)-1),2,FALSE),LEN(VLOOKUP(F30,OFFSET(Indices!$H$8:$J$103,0,MATCH('Library Prep'!$J23,Indices!$H$6:$AF$6,0)-1),2,FALSE))-2),"")), "")</f>
        <v/>
      </c>
      <c r="J30" t="str">
        <f>IF(LEN($E30)&gt;0, IF('Library Prep'!$J$12 = "CD", IF(LEN(TRIM('Library Prep'!$D23))&gt;0, 'Library Prep'!$D23, ""), VLOOKUP($G30&amp;"-5", Indices!$F:$G, 2,FALSE)), "")</f>
        <v/>
      </c>
      <c r="K30" t="str">
        <f>IF(LEN($E30) &gt; 0, IF('Library Prep'!$J$12 &lt;&gt; "CD", IF(LEN(TRIM('Library Prep'!$C23)) &gt; 0, 'Library Prep'!$D23, ""), ""), "")</f>
        <v/>
      </c>
    </row>
    <row r="31" spans="1:12">
      <c r="A31" t="str">
        <f>IF(LEN(TRIM('Library Prep'!$B24)) &gt; 0, TRIM('Library Prep'!$B24), "")</f>
        <v/>
      </c>
      <c r="B31" t="str">
        <f>IF(AND(LEN(TRIM('Library Prep'!$C$2)) &gt; 0, LEN(TRIM('Library Prep'!$B24))&gt;0), 'Library Prep'!$B24 &amp; "-" &amp; 'Library Prep'!$C$2, "")</f>
        <v/>
      </c>
      <c r="C31" t="str">
        <f>IF(AND(LEN(TRIM('Library Prep'!$C$2)) &gt; 0, LEN(TRIM('Library Prep'!$B24)) &gt; 0), 'Library Prep'!$C$2, "")</f>
        <v/>
      </c>
      <c r="D31" t="str">
        <f>IF(AND(LEN(TRIM('Library Prep'!$C$2)) &gt; 0, LEN(TRIM('Library Prep'!$B24)) &gt; 0), 'Library Prep'!$A24, "")</f>
        <v/>
      </c>
      <c r="E31" t="str">
        <f>IF(OR(LEN(TRIM('Library Prep'!$B24)) = 0, LEN(TRIM('Library Prep'!$J24)) = 0), "", IF('Library Prep'!$J$12="CD", 'Library Prep'!K24, RIGHT('Library Prep'!J24, 1)))</f>
        <v/>
      </c>
      <c r="F31" t="str">
        <f>IF(LEN($E31)&gt;0, IF('Library Prep'!$J$12 = "CD", VLOOKUP($E31, Indices!$H$8:$J$103, 2, FALSE), 'Library Prep'!$K24), "")</f>
        <v/>
      </c>
      <c r="G31" t="str">
        <f ca="1">IF(LEN($E31)&gt;0, IF('Library Prep'!$J$12 = "CD",VLOOKUP($F31,Indices!$F:$G,2,FALSE),
IF(LEN(F31)&gt;0,LEFT(VLOOKUP(F31,OFFSET(Indices!$H$8:$J$103,0,MATCH('Library Prep'!$J24,Indices!$H$6:$AF$6,0)-1),2,FALSE),LEN(VLOOKUP(F31,OFFSET(Indices!$H$8:$J$103,0,MATCH('Library Prep'!$J24,Indices!$H$6:$AF$6,0)-1),2,FALSE))-2),"")), "")</f>
        <v/>
      </c>
      <c r="H31" t="str">
        <f>IF(LEN($E31)&gt;0, IF('Library Prep'!$J$12 = "CD", VLOOKUP($E31, Indices!$H$8:$J$103, 3, FALSE), VLOOKUP($G31&amp;"-7", Indices!$F:$G, 2,FALSE)), "")</f>
        <v/>
      </c>
      <c r="I31" t="str">
        <f ca="1">IF(LEN($E31)&gt;0,IF('Library Prep'!$J$12="CD", VLOOKUP($H31,Indices!$F:$G,2,FALSE),
IF(LEN(F31)&gt;0,LEFT(VLOOKUP(F31,OFFSET(Indices!$H$8:$J$103,0,MATCH('Library Prep'!$J24,Indices!$H$6:$AF$6,0)-1),2,FALSE),LEN(VLOOKUP(F31,OFFSET(Indices!$H$8:$J$103,0,MATCH('Library Prep'!$J24,Indices!$H$6:$AF$6,0)-1),2,FALSE))-2),"")), "")</f>
        <v/>
      </c>
      <c r="J31" t="str">
        <f>IF(LEN($E31)&gt;0, IF('Library Prep'!$J$12 = "CD", IF(LEN(TRIM('Library Prep'!$D24))&gt;0, 'Library Prep'!$D24, ""), VLOOKUP($G31&amp;"-5", Indices!$F:$G, 2,FALSE)), "")</f>
        <v/>
      </c>
      <c r="K31" t="str">
        <f>IF(LEN($E31) &gt; 0, IF('Library Prep'!$J$12 &lt;&gt; "CD", IF(LEN(TRIM('Library Prep'!$C24)) &gt; 0, 'Library Prep'!$D24, ""), ""), "")</f>
        <v/>
      </c>
    </row>
    <row r="32" spans="1:12">
      <c r="A32" t="str">
        <f>IF(LEN(TRIM('Library Prep'!$B25)) &gt; 0, TRIM('Library Prep'!$B25), "")</f>
        <v/>
      </c>
      <c r="B32" t="str">
        <f>IF(AND(LEN(TRIM('Library Prep'!$C$2)) &gt; 0, LEN(TRIM('Library Prep'!$B25))&gt;0), 'Library Prep'!$B25 &amp; "-" &amp; 'Library Prep'!$C$2, "")</f>
        <v/>
      </c>
      <c r="C32" t="str">
        <f>IF(AND(LEN(TRIM('Library Prep'!$C$2)) &gt; 0, LEN(TRIM('Library Prep'!$B25)) &gt; 0), 'Library Prep'!$C$2, "")</f>
        <v/>
      </c>
      <c r="D32" t="str">
        <f>IF(AND(LEN(TRIM('Library Prep'!$C$2)) &gt; 0, LEN(TRIM('Library Prep'!$B25)) &gt; 0), 'Library Prep'!$A25, "")</f>
        <v/>
      </c>
      <c r="E32" t="str">
        <f>IF(OR(LEN(TRIM('Library Prep'!$B25)) = 0, LEN(TRIM('Library Prep'!$J25)) = 0), "", IF('Library Prep'!$J$12="CD", 'Library Prep'!K25, RIGHT('Library Prep'!J25, 1)))</f>
        <v/>
      </c>
      <c r="F32" t="str">
        <f>IF(LEN($E32)&gt;0, IF('Library Prep'!$J$12 = "CD", VLOOKUP($E32, Indices!$H$8:$J$103, 2, FALSE), 'Library Prep'!$K25), "")</f>
        <v/>
      </c>
      <c r="G32" t="str">
        <f ca="1">IF(LEN($E32)&gt;0, IF('Library Prep'!$J$12 = "CD",VLOOKUP($F32,Indices!$F:$G,2,FALSE),
IF(LEN(F32)&gt;0,LEFT(VLOOKUP(F32,OFFSET(Indices!$H$8:$J$103,0,MATCH('Library Prep'!$J25,Indices!$H$6:$AF$6,0)-1),2,FALSE),LEN(VLOOKUP(F32,OFFSET(Indices!$H$8:$J$103,0,MATCH('Library Prep'!$J25,Indices!$H$6:$AF$6,0)-1),2,FALSE))-2),"")), "")</f>
        <v/>
      </c>
      <c r="H32" t="str">
        <f>IF(LEN($E32)&gt;0, IF('Library Prep'!$J$12 = "CD", VLOOKUP($E32, Indices!$H$8:$J$103, 3, FALSE), VLOOKUP($G32&amp;"-7", Indices!$F:$G, 2,FALSE)), "")</f>
        <v/>
      </c>
      <c r="I32" t="str">
        <f ca="1">IF(LEN($E32)&gt;0,IF('Library Prep'!$J$12="CD", VLOOKUP($H32,Indices!$F:$G,2,FALSE),
IF(LEN(F32)&gt;0,LEFT(VLOOKUP(F32,OFFSET(Indices!$H$8:$J$103,0,MATCH('Library Prep'!$J25,Indices!$H$6:$AF$6,0)-1),2,FALSE),LEN(VLOOKUP(F32,OFFSET(Indices!$H$8:$J$103,0,MATCH('Library Prep'!$J25,Indices!$H$6:$AF$6,0)-1),2,FALSE))-2),"")), "")</f>
        <v/>
      </c>
      <c r="J32" t="str">
        <f>IF(LEN($E32)&gt;0, IF('Library Prep'!$J$12 = "CD", IF(LEN(TRIM('Library Prep'!$D25))&gt;0, 'Library Prep'!$D25, ""), VLOOKUP($G32&amp;"-5", Indices!$F:$G, 2,FALSE)), "")</f>
        <v/>
      </c>
      <c r="K32" t="str">
        <f>IF(LEN($E32) &gt; 0, IF('Library Prep'!$J$12 &lt;&gt; "CD", IF(LEN(TRIM('Library Prep'!$C25)) &gt; 0, 'Library Prep'!$D25, ""), ""), "")</f>
        <v/>
      </c>
    </row>
    <row r="33" spans="1:11">
      <c r="A33" t="str">
        <f>IF(LEN(TRIM('Library Prep'!$B26)) &gt; 0, TRIM('Library Prep'!$B26), "")</f>
        <v/>
      </c>
      <c r="B33" t="str">
        <f>IF(AND(LEN(TRIM('Library Prep'!$C$2)) &gt; 0, LEN(TRIM('Library Prep'!$B26))&gt;0), 'Library Prep'!$B26 &amp; "-" &amp; 'Library Prep'!$C$2, "")</f>
        <v/>
      </c>
      <c r="C33" t="str">
        <f>IF(AND(LEN(TRIM('Library Prep'!$C$2)) &gt; 0, LEN(TRIM('Library Prep'!$B26)) &gt; 0), 'Library Prep'!$C$2, "")</f>
        <v/>
      </c>
      <c r="D33" t="str">
        <f>IF(AND(LEN(TRIM('Library Prep'!$C$2)) &gt; 0, LEN(TRIM('Library Prep'!$B26)) &gt; 0), 'Library Prep'!$A26, "")</f>
        <v/>
      </c>
      <c r="E33" t="str">
        <f>IF(OR(LEN(TRIM('Library Prep'!$B26)) = 0, LEN(TRIM('Library Prep'!$J26)) = 0), "", IF('Library Prep'!$J$12="CD", 'Library Prep'!K26, RIGHT('Library Prep'!J26, 1)))</f>
        <v/>
      </c>
      <c r="F33" t="str">
        <f>IF(LEN($E33)&gt;0, IF('Library Prep'!$J$12 = "CD", VLOOKUP($E33, Indices!$H$8:$J$103, 2, FALSE), 'Library Prep'!$K26), "")</f>
        <v/>
      </c>
      <c r="G33" t="str">
        <f ca="1">IF(LEN($E33)&gt;0, IF('Library Prep'!$J$12 = "CD",VLOOKUP($F33,Indices!$F:$G,2,FALSE),
IF(LEN(F33)&gt;0,LEFT(VLOOKUP(F33,OFFSET(Indices!$H$8:$J$103,0,MATCH('Library Prep'!$J26,Indices!$H$6:$AF$6,0)-1),2,FALSE),LEN(VLOOKUP(F33,OFFSET(Indices!$H$8:$J$103,0,MATCH('Library Prep'!$J26,Indices!$H$6:$AF$6,0)-1),2,FALSE))-2),"")), "")</f>
        <v/>
      </c>
      <c r="H33" t="str">
        <f>IF(LEN($E33)&gt;0, IF('Library Prep'!$J$12 = "CD", VLOOKUP($E33, Indices!$H$8:$J$103, 3, FALSE), VLOOKUP($G33&amp;"-7", Indices!$F:$G, 2,FALSE)), "")</f>
        <v/>
      </c>
      <c r="I33" t="str">
        <f ca="1">IF(LEN($E33)&gt;0,IF('Library Prep'!$J$12="CD", VLOOKUP($H33,Indices!$F:$G,2,FALSE),
IF(LEN(F33)&gt;0,LEFT(VLOOKUP(F33,OFFSET(Indices!$H$8:$J$103,0,MATCH('Library Prep'!$J26,Indices!$H$6:$AF$6,0)-1),2,FALSE),LEN(VLOOKUP(F33,OFFSET(Indices!$H$8:$J$103,0,MATCH('Library Prep'!$J26,Indices!$H$6:$AF$6,0)-1),2,FALSE))-2),"")), "")</f>
        <v/>
      </c>
      <c r="J33" t="str">
        <f>IF(LEN($E33)&gt;0, IF('Library Prep'!$J$12 = "CD", IF(LEN(TRIM('Library Prep'!$D26))&gt;0, 'Library Prep'!$D26, ""), VLOOKUP($G33&amp;"-5", Indices!$F:$G, 2,FALSE)), "")</f>
        <v/>
      </c>
      <c r="K33" t="str">
        <f>IF(LEN($E33) &gt; 0, IF('Library Prep'!$J$12 &lt;&gt; "CD", IF(LEN(TRIM('Library Prep'!$C26)) &gt; 0, 'Library Prep'!$D26, ""), ""), "")</f>
        <v/>
      </c>
    </row>
    <row r="34" spans="1:11">
      <c r="A34" t="str">
        <f>IF(LEN(TRIM('Library Prep'!$B27)) &gt; 0, TRIM('Library Prep'!$B27), "")</f>
        <v/>
      </c>
      <c r="B34" t="str">
        <f>IF(AND(LEN(TRIM('Library Prep'!$C$2)) &gt; 0, LEN(TRIM('Library Prep'!$B27))&gt;0), 'Library Prep'!$B27 &amp; "-" &amp; 'Library Prep'!$C$2, "")</f>
        <v/>
      </c>
      <c r="C34" t="str">
        <f>IF(AND(LEN(TRIM('Library Prep'!$C$2)) &gt; 0, LEN(TRIM('Library Prep'!$B27)) &gt; 0), 'Library Prep'!$C$2, "")</f>
        <v/>
      </c>
      <c r="D34" t="str">
        <f>IF(AND(LEN(TRIM('Library Prep'!$C$2)) &gt; 0, LEN(TRIM('Library Prep'!$B27)) &gt; 0), 'Library Prep'!$A27, "")</f>
        <v/>
      </c>
      <c r="E34" t="str">
        <f>IF(OR(LEN(TRIM('Library Prep'!$B27)) = 0, LEN(TRIM('Library Prep'!$J27)) = 0), "", IF('Library Prep'!$J$12="CD", 'Library Prep'!K27, RIGHT('Library Prep'!J27, 1)))</f>
        <v/>
      </c>
      <c r="F34" t="str">
        <f>IF(LEN($E34)&gt;0, IF('Library Prep'!$J$12 = "CD", VLOOKUP($E34, Indices!$H$8:$J$103, 2, FALSE), 'Library Prep'!$K27), "")</f>
        <v/>
      </c>
      <c r="G34" t="str">
        <f ca="1">IF(LEN($E34)&gt;0, IF('Library Prep'!$J$12 = "CD",VLOOKUP($F34,Indices!$F:$G,2,FALSE),
IF(LEN(F34)&gt;0,LEFT(VLOOKUP(F34,OFFSET(Indices!$H$8:$J$103,0,MATCH('Library Prep'!$J27,Indices!$H$6:$AF$6,0)-1),2,FALSE),LEN(VLOOKUP(F34,OFFSET(Indices!$H$8:$J$103,0,MATCH('Library Prep'!$J27,Indices!$H$6:$AF$6,0)-1),2,FALSE))-2),"")), "")</f>
        <v/>
      </c>
      <c r="H34" t="str">
        <f>IF(LEN($E34)&gt;0, IF('Library Prep'!$J$12 = "CD", VLOOKUP($E34, Indices!$H$8:$J$103, 3, FALSE), VLOOKUP($G34&amp;"-7", Indices!$F:$G, 2,FALSE)), "")</f>
        <v/>
      </c>
      <c r="I34" t="str">
        <f ca="1">IF(LEN($E34)&gt;0,IF('Library Prep'!$J$12="CD", VLOOKUP($H34,Indices!$F:$G,2,FALSE),
IF(LEN(F34)&gt;0,LEFT(VLOOKUP(F34,OFFSET(Indices!$H$8:$J$103,0,MATCH('Library Prep'!$J27,Indices!$H$6:$AF$6,0)-1),2,FALSE),LEN(VLOOKUP(F34,OFFSET(Indices!$H$8:$J$103,0,MATCH('Library Prep'!$J27,Indices!$H$6:$AF$6,0)-1),2,FALSE))-2),"")), "")</f>
        <v/>
      </c>
      <c r="J34" t="str">
        <f>IF(LEN($E34)&gt;0, IF('Library Prep'!$J$12 = "CD", IF(LEN(TRIM('Library Prep'!$D27))&gt;0, 'Library Prep'!$D27, ""), VLOOKUP($G34&amp;"-5", Indices!$F:$G, 2,FALSE)), "")</f>
        <v/>
      </c>
      <c r="K34" t="str">
        <f>IF(LEN($E34) &gt; 0, IF('Library Prep'!$J$12 &lt;&gt; "CD", IF(LEN(TRIM('Library Prep'!$C27)) &gt; 0, 'Library Prep'!$D27, ""), ""), "")</f>
        <v/>
      </c>
    </row>
    <row r="35" spans="1:11">
      <c r="A35" t="str">
        <f>IF(LEN(TRIM('Library Prep'!$B28)) &gt; 0, TRIM('Library Prep'!$B28), "")</f>
        <v/>
      </c>
      <c r="B35" t="str">
        <f>IF(AND(LEN(TRIM('Library Prep'!$C$2)) &gt; 0, LEN(TRIM('Library Prep'!$B28))&gt;0), 'Library Prep'!$B28 &amp; "-" &amp; 'Library Prep'!$C$2, "")</f>
        <v/>
      </c>
      <c r="C35" t="str">
        <f>IF(AND(LEN(TRIM('Library Prep'!$C$2)) &gt; 0, LEN(TRIM('Library Prep'!$B28)) &gt; 0), 'Library Prep'!$C$2, "")</f>
        <v/>
      </c>
      <c r="D35" t="str">
        <f>IF(AND(LEN(TRIM('Library Prep'!$C$2)) &gt; 0, LEN(TRIM('Library Prep'!$B28)) &gt; 0), 'Library Prep'!$A28, "")</f>
        <v/>
      </c>
      <c r="E35" t="str">
        <f>IF(OR(LEN(TRIM('Library Prep'!$B28)) = 0, LEN(TRIM('Library Prep'!$J28)) = 0), "", IF('Library Prep'!$J$12="CD", 'Library Prep'!K28, RIGHT('Library Prep'!J28, 1)))</f>
        <v/>
      </c>
      <c r="F35" t="str">
        <f>IF(LEN($E35)&gt;0, IF('Library Prep'!$J$12 = "CD", VLOOKUP($E35, Indices!$H$8:$J$103, 2, FALSE), 'Library Prep'!$K28), "")</f>
        <v/>
      </c>
      <c r="G35" t="str">
        <f ca="1">IF(LEN($E35)&gt;0, IF('Library Prep'!$J$12 = "CD",VLOOKUP($F35,Indices!$F:$G,2,FALSE),
IF(LEN(F35)&gt;0,LEFT(VLOOKUP(F35,OFFSET(Indices!$H$8:$J$103,0,MATCH('Library Prep'!$J28,Indices!$H$6:$AF$6,0)-1),2,FALSE),LEN(VLOOKUP(F35,OFFSET(Indices!$H$8:$J$103,0,MATCH('Library Prep'!$J28,Indices!$H$6:$AF$6,0)-1),2,FALSE))-2),"")), "")</f>
        <v/>
      </c>
      <c r="H35" t="str">
        <f>IF(LEN($E35)&gt;0, IF('Library Prep'!$J$12 = "CD", VLOOKUP($E35, Indices!$H$8:$J$103, 3, FALSE), VLOOKUP($G35&amp;"-7", Indices!$F:$G, 2,FALSE)), "")</f>
        <v/>
      </c>
      <c r="I35" t="str">
        <f ca="1">IF(LEN($E35)&gt;0,IF('Library Prep'!$J$12="CD", VLOOKUP($H35,Indices!$F:$G,2,FALSE),
IF(LEN(F35)&gt;0,LEFT(VLOOKUP(F35,OFFSET(Indices!$H$8:$J$103,0,MATCH('Library Prep'!$J28,Indices!$H$6:$AF$6,0)-1),2,FALSE),LEN(VLOOKUP(F35,OFFSET(Indices!$H$8:$J$103,0,MATCH('Library Prep'!$J28,Indices!$H$6:$AF$6,0)-1),2,FALSE))-2),"")), "")</f>
        <v/>
      </c>
      <c r="J35" t="str">
        <f>IF(LEN($E35)&gt;0, IF('Library Prep'!$J$12 = "CD", IF(LEN(TRIM('Library Prep'!$D28))&gt;0, 'Library Prep'!$D28, ""), VLOOKUP($G35&amp;"-5", Indices!$F:$G, 2,FALSE)), "")</f>
        <v/>
      </c>
      <c r="K35" t="str">
        <f>IF(LEN($E35) &gt; 0, IF('Library Prep'!$J$12 &lt;&gt; "CD", IF(LEN(TRIM('Library Prep'!$C28)) &gt; 0, 'Library Prep'!$D28, ""), ""), "")</f>
        <v/>
      </c>
    </row>
    <row r="36" spans="1:11">
      <c r="A36" t="str">
        <f>IF(LEN(TRIM('Library Prep'!$B29)) &gt; 0, TRIM('Library Prep'!$B29), "")</f>
        <v/>
      </c>
      <c r="B36" t="str">
        <f>IF(AND(LEN(TRIM('Library Prep'!$C$2)) &gt; 0, LEN(TRIM('Library Prep'!$B29))&gt;0), 'Library Prep'!$B29 &amp; "-" &amp; 'Library Prep'!$C$2, "")</f>
        <v/>
      </c>
      <c r="C36" t="str">
        <f>IF(AND(LEN(TRIM('Library Prep'!$C$2)) &gt; 0, LEN(TRIM('Library Prep'!$B29)) &gt; 0), 'Library Prep'!$C$2, "")</f>
        <v/>
      </c>
      <c r="D36" t="str">
        <f>IF(AND(LEN(TRIM('Library Prep'!$C$2)) &gt; 0, LEN(TRIM('Library Prep'!$B29)) &gt; 0), 'Library Prep'!$A29, "")</f>
        <v/>
      </c>
      <c r="E36" t="str">
        <f>IF(OR(LEN(TRIM('Library Prep'!$B29)) = 0, LEN(TRIM('Library Prep'!$J29)) = 0), "", IF('Library Prep'!$J$12="CD", 'Library Prep'!K29, RIGHT('Library Prep'!J29, 1)))</f>
        <v/>
      </c>
      <c r="F36" t="str">
        <f>IF(LEN($E36)&gt;0, IF('Library Prep'!$J$12 = "CD", VLOOKUP($E36, Indices!$H$8:$J$103, 2, FALSE), 'Library Prep'!$K29), "")</f>
        <v/>
      </c>
      <c r="G36" t="str">
        <f ca="1">IF(LEN($E36)&gt;0, IF('Library Prep'!$J$12 = "CD",VLOOKUP($F36,Indices!$F:$G,2,FALSE),
IF(LEN(F36)&gt;0,LEFT(VLOOKUP(F36,OFFSET(Indices!$H$8:$J$103,0,MATCH('Library Prep'!$J29,Indices!$H$6:$AF$6,0)-1),2,FALSE),LEN(VLOOKUP(F36,OFFSET(Indices!$H$8:$J$103,0,MATCH('Library Prep'!$J29,Indices!$H$6:$AF$6,0)-1),2,FALSE))-2),"")), "")</f>
        <v/>
      </c>
      <c r="H36" t="str">
        <f>IF(LEN($E36)&gt;0, IF('Library Prep'!$J$12 = "CD", VLOOKUP($E36, Indices!$H$8:$J$103, 3, FALSE), VLOOKUP($G36&amp;"-7", Indices!$F:$G, 2,FALSE)), "")</f>
        <v/>
      </c>
      <c r="I36" t="str">
        <f ca="1">IF(LEN($E36)&gt;0,IF('Library Prep'!$J$12="CD", VLOOKUP($H36,Indices!$F:$G,2,FALSE),
IF(LEN(F36)&gt;0,LEFT(VLOOKUP(F36,OFFSET(Indices!$H$8:$J$103,0,MATCH('Library Prep'!$J29,Indices!$H$6:$AF$6,0)-1),2,FALSE),LEN(VLOOKUP(F36,OFFSET(Indices!$H$8:$J$103,0,MATCH('Library Prep'!$J29,Indices!$H$6:$AF$6,0)-1),2,FALSE))-2),"")), "")</f>
        <v/>
      </c>
      <c r="J36" t="str">
        <f>IF(LEN($E36)&gt;0, IF('Library Prep'!$J$12 = "CD", IF(LEN(TRIM('Library Prep'!$D29))&gt;0, 'Library Prep'!$D29, ""), VLOOKUP($G36&amp;"-5", Indices!$F:$G, 2,FALSE)), "")</f>
        <v/>
      </c>
      <c r="K36" t="str">
        <f>IF(LEN($E36) &gt; 0, IF('Library Prep'!$J$12 &lt;&gt; "CD", IF(LEN(TRIM('Library Prep'!$C29)) &gt; 0, 'Library Prep'!$D29, ""), ""), "")</f>
        <v/>
      </c>
    </row>
    <row r="37" spans="1:11">
      <c r="A37" t="str">
        <f>IF(LEN(TRIM('Library Prep'!$B30)) &gt; 0, TRIM('Library Prep'!$B30), "")</f>
        <v/>
      </c>
      <c r="B37" t="str">
        <f>IF(AND(LEN(TRIM('Library Prep'!$C$2)) &gt; 0, LEN(TRIM('Library Prep'!$B30))&gt;0), 'Library Prep'!$B30 &amp; "-" &amp; 'Library Prep'!$C$2, "")</f>
        <v/>
      </c>
      <c r="C37" t="str">
        <f>IF(AND(LEN(TRIM('Library Prep'!$C$2)) &gt; 0, LEN(TRIM('Library Prep'!$B30)) &gt; 0), 'Library Prep'!$C$2, "")</f>
        <v/>
      </c>
      <c r="D37" t="str">
        <f>IF(AND(LEN(TRIM('Library Prep'!$C$2)) &gt; 0, LEN(TRIM('Library Prep'!$B30)) &gt; 0), 'Library Prep'!$A30, "")</f>
        <v/>
      </c>
      <c r="E37" t="str">
        <f>IF(OR(LEN(TRIM('Library Prep'!$B30)) = 0, LEN(TRIM('Library Prep'!$J30)) = 0), "", IF('Library Prep'!$J$12="CD", 'Library Prep'!K30, RIGHT('Library Prep'!J30, 1)))</f>
        <v/>
      </c>
      <c r="F37" t="str">
        <f>IF(LEN($E37)&gt;0, IF('Library Prep'!$J$12 = "CD", VLOOKUP($E37, Indices!$H$8:$J$103, 2, FALSE), 'Library Prep'!$K30), "")</f>
        <v/>
      </c>
      <c r="G37" t="str">
        <f ca="1">IF(LEN($E37)&gt;0, IF('Library Prep'!$J$12 = "CD",VLOOKUP($F37,Indices!$F:$G,2,FALSE),
IF(LEN(F37)&gt;0,LEFT(VLOOKUP(F37,OFFSET(Indices!$H$8:$J$103,0,MATCH('Library Prep'!$J30,Indices!$H$6:$AF$6,0)-1),2,FALSE),LEN(VLOOKUP(F37,OFFSET(Indices!$H$8:$J$103,0,MATCH('Library Prep'!$J30,Indices!$H$6:$AF$6,0)-1),2,FALSE))-2),"")), "")</f>
        <v/>
      </c>
      <c r="H37" t="str">
        <f>IF(LEN($E37)&gt;0, IF('Library Prep'!$J$12 = "CD", VLOOKUP($E37, Indices!$H$8:$J$103, 3, FALSE), VLOOKUP($G37&amp;"-7", Indices!$F:$G, 2,FALSE)), "")</f>
        <v/>
      </c>
      <c r="I37" t="str">
        <f ca="1">IF(LEN($E37)&gt;0,IF('Library Prep'!$J$12="CD", VLOOKUP($H37,Indices!$F:$G,2,FALSE),
IF(LEN(F37)&gt;0,LEFT(VLOOKUP(F37,OFFSET(Indices!$H$8:$J$103,0,MATCH('Library Prep'!$J30,Indices!$H$6:$AF$6,0)-1),2,FALSE),LEN(VLOOKUP(F37,OFFSET(Indices!$H$8:$J$103,0,MATCH('Library Prep'!$J30,Indices!$H$6:$AF$6,0)-1),2,FALSE))-2),"")), "")</f>
        <v/>
      </c>
      <c r="J37" t="str">
        <f>IF(LEN($E37)&gt;0, IF('Library Prep'!$J$12 = "CD", IF(LEN(TRIM('Library Prep'!$D30))&gt;0, 'Library Prep'!$D30, ""), VLOOKUP($G37&amp;"-5", Indices!$F:$G, 2,FALSE)), "")</f>
        <v/>
      </c>
      <c r="K37" t="str">
        <f>IF(LEN($E37) &gt; 0, IF('Library Prep'!$J$12 &lt;&gt; "CD", IF(LEN(TRIM('Library Prep'!$C30)) &gt; 0, 'Library Prep'!$D30, ""), ""), "")</f>
        <v/>
      </c>
    </row>
    <row r="38" spans="1:11">
      <c r="A38" t="str">
        <f>IF(LEN(TRIM('Library Prep'!$B31)) &gt; 0, TRIM('Library Prep'!$B31), "")</f>
        <v/>
      </c>
      <c r="B38" t="str">
        <f>IF(AND(LEN(TRIM('Library Prep'!$C$2)) &gt; 0, LEN(TRIM('Library Prep'!$B31))&gt;0), 'Library Prep'!$B31 &amp; "-" &amp; 'Library Prep'!$C$2, "")</f>
        <v/>
      </c>
      <c r="C38" t="str">
        <f>IF(AND(LEN(TRIM('Library Prep'!$C$2)) &gt; 0, LEN(TRIM('Library Prep'!$B31)) &gt; 0), 'Library Prep'!$C$2, "")</f>
        <v/>
      </c>
      <c r="D38" t="str">
        <f>IF(AND(LEN(TRIM('Library Prep'!$C$2)) &gt; 0, LEN(TRIM('Library Prep'!$B31)) &gt; 0), 'Library Prep'!$A31, "")</f>
        <v/>
      </c>
      <c r="E38" t="str">
        <f>IF(OR(LEN(TRIM('Library Prep'!$B31)) = 0, LEN(TRIM('Library Prep'!$J31)) = 0), "", IF('Library Prep'!$J$12="CD", 'Library Prep'!K31, RIGHT('Library Prep'!J31, 1)))</f>
        <v/>
      </c>
      <c r="F38" t="str">
        <f>IF(LEN($E38)&gt;0, IF('Library Prep'!$J$12 = "CD", VLOOKUP($E38, Indices!$H$8:$J$103, 2, FALSE), 'Library Prep'!$K31), "")</f>
        <v/>
      </c>
      <c r="G38" t="str">
        <f ca="1">IF(LEN($E38)&gt;0, IF('Library Prep'!$J$12 = "CD",VLOOKUP($F38,Indices!$F:$G,2,FALSE),
IF(LEN(F38)&gt;0,LEFT(VLOOKUP(F38,OFFSET(Indices!$H$8:$J$103,0,MATCH('Library Prep'!$J31,Indices!$H$6:$AF$6,0)-1),2,FALSE),LEN(VLOOKUP(F38,OFFSET(Indices!$H$8:$J$103,0,MATCH('Library Prep'!$J31,Indices!$H$6:$AF$6,0)-1),2,FALSE))-2),"")), "")</f>
        <v/>
      </c>
      <c r="H38" t="str">
        <f>IF(LEN($E38)&gt;0, IF('Library Prep'!$J$12 = "CD", VLOOKUP($E38, Indices!$H$8:$J$103, 3, FALSE), VLOOKUP($G38&amp;"-7", Indices!$F:$G, 2,FALSE)), "")</f>
        <v/>
      </c>
      <c r="I38" t="str">
        <f ca="1">IF(LEN($E38)&gt;0,IF('Library Prep'!$J$12="CD", VLOOKUP($H38,Indices!$F:$G,2,FALSE),
IF(LEN(F38)&gt;0,LEFT(VLOOKUP(F38,OFFSET(Indices!$H$8:$J$103,0,MATCH('Library Prep'!$J31,Indices!$H$6:$AF$6,0)-1),2,FALSE),LEN(VLOOKUP(F38,OFFSET(Indices!$H$8:$J$103,0,MATCH('Library Prep'!$J31,Indices!$H$6:$AF$6,0)-1),2,FALSE))-2),"")), "")</f>
        <v/>
      </c>
      <c r="J38" t="str">
        <f>IF(LEN($E38)&gt;0, IF('Library Prep'!$J$12 = "CD", IF(LEN(TRIM('Library Prep'!$D31))&gt;0, 'Library Prep'!$D31, ""), VLOOKUP($G38&amp;"-5", Indices!$F:$G, 2,FALSE)), "")</f>
        <v/>
      </c>
      <c r="K38" t="str">
        <f>IF(LEN($E38) &gt; 0, IF('Library Prep'!$J$12 &lt;&gt; "CD", IF(LEN(TRIM('Library Prep'!$C31)) &gt; 0, 'Library Prep'!$D31, ""), ""), "")</f>
        <v/>
      </c>
    </row>
    <row r="39" spans="1:11">
      <c r="A39" t="str">
        <f>IF(LEN(TRIM('Library Prep'!$B32)) &gt; 0, TRIM('Library Prep'!$B32), "")</f>
        <v/>
      </c>
      <c r="B39" t="str">
        <f>IF(AND(LEN(TRIM('Library Prep'!$C$2)) &gt; 0, LEN(TRIM('Library Prep'!$B32))&gt;0), 'Library Prep'!$B32 &amp; "-" &amp; 'Library Prep'!$C$2, "")</f>
        <v/>
      </c>
      <c r="C39" t="str">
        <f>IF(AND(LEN(TRIM('Library Prep'!$C$2)) &gt; 0, LEN(TRIM('Library Prep'!$B32)) &gt; 0), 'Library Prep'!$C$2, "")</f>
        <v/>
      </c>
      <c r="D39" t="str">
        <f>IF(AND(LEN(TRIM('Library Prep'!$C$2)) &gt; 0, LEN(TRIM('Library Prep'!$B32)) &gt; 0), 'Library Prep'!$A32, "")</f>
        <v/>
      </c>
      <c r="E39" t="str">
        <f>IF(OR(LEN(TRIM('Library Prep'!$B32)) = 0, LEN(TRIM('Library Prep'!$J32)) = 0), "", IF('Library Prep'!$J$12="CD", 'Library Prep'!K32, RIGHT('Library Prep'!J32, 1)))</f>
        <v/>
      </c>
      <c r="F39" t="str">
        <f>IF(LEN($E39)&gt;0, IF('Library Prep'!$J$12 = "CD", VLOOKUP($E39, Indices!$H$8:$J$103, 2, FALSE), 'Library Prep'!$K32), "")</f>
        <v/>
      </c>
      <c r="G39" t="str">
        <f ca="1">IF(LEN($E39)&gt;0, IF('Library Prep'!$J$12 = "CD",VLOOKUP($F39,Indices!$F:$G,2,FALSE),
IF(LEN(F39)&gt;0,LEFT(VLOOKUP(F39,OFFSET(Indices!$H$8:$J$103,0,MATCH('Library Prep'!$J32,Indices!$H$6:$AF$6,0)-1),2,FALSE),LEN(VLOOKUP(F39,OFFSET(Indices!$H$8:$J$103,0,MATCH('Library Prep'!$J32,Indices!$H$6:$AF$6,0)-1),2,FALSE))-2),"")), "")</f>
        <v/>
      </c>
      <c r="H39" t="str">
        <f>IF(LEN($E39)&gt;0, IF('Library Prep'!$J$12 = "CD", VLOOKUP($E39, Indices!$H$8:$J$103, 3, FALSE), VLOOKUP($G39&amp;"-7", Indices!$F:$G, 2,FALSE)), "")</f>
        <v/>
      </c>
      <c r="I39" t="str">
        <f ca="1">IF(LEN($E39)&gt;0,IF('Library Prep'!$J$12="CD", VLOOKUP($H39,Indices!$F:$G,2,FALSE),
IF(LEN(F39)&gt;0,LEFT(VLOOKUP(F39,OFFSET(Indices!$H$8:$J$103,0,MATCH('Library Prep'!$J32,Indices!$H$6:$AF$6,0)-1),2,FALSE),LEN(VLOOKUP(F39,OFFSET(Indices!$H$8:$J$103,0,MATCH('Library Prep'!$J32,Indices!$H$6:$AF$6,0)-1),2,FALSE))-2),"")), "")</f>
        <v/>
      </c>
      <c r="J39" t="str">
        <f>IF(LEN($E39)&gt;0, IF('Library Prep'!$J$12 = "CD", IF(LEN(TRIM('Library Prep'!$D32))&gt;0, 'Library Prep'!$D32, ""), VLOOKUP($G39&amp;"-5", Indices!$F:$G, 2,FALSE)), "")</f>
        <v/>
      </c>
      <c r="K39" t="str">
        <f>IF(LEN($E39) &gt; 0, IF('Library Prep'!$J$12 &lt;&gt; "CD", IF(LEN(TRIM('Library Prep'!$C32)) &gt; 0, 'Library Prep'!$D32, ""), ""), "")</f>
        <v/>
      </c>
    </row>
    <row r="40" spans="1:11">
      <c r="A40" t="str">
        <f>IF(LEN(TRIM('Library Prep'!$B33)) &gt; 0, TRIM('Library Prep'!$B33), "")</f>
        <v/>
      </c>
      <c r="B40" t="str">
        <f>IF(AND(LEN(TRIM('Library Prep'!$C$2)) &gt; 0, LEN(TRIM('Library Prep'!$B33))&gt;0), 'Library Prep'!$B33 &amp; "-" &amp; 'Library Prep'!$C$2, "")</f>
        <v/>
      </c>
      <c r="C40" t="str">
        <f>IF(AND(LEN(TRIM('Library Prep'!$C$2)) &gt; 0, LEN(TRIM('Library Prep'!$B33)) &gt; 0), 'Library Prep'!$C$2, "")</f>
        <v/>
      </c>
      <c r="D40" t="str">
        <f>IF(AND(LEN(TRIM('Library Prep'!$C$2)) &gt; 0, LEN(TRIM('Library Prep'!$B33)) &gt; 0), 'Library Prep'!$A33, "")</f>
        <v/>
      </c>
      <c r="E40" t="str">
        <f>IF(OR(LEN(TRIM('Library Prep'!$B33)) = 0, LEN(TRIM('Library Prep'!$J33)) = 0), "", IF('Library Prep'!$J$12="CD", 'Library Prep'!K33, RIGHT('Library Prep'!J33, 1)))</f>
        <v/>
      </c>
      <c r="F40" t="str">
        <f>IF(LEN($E40)&gt;0, IF('Library Prep'!$J$12 = "CD", VLOOKUP($E40, Indices!$H$8:$J$103, 2, FALSE), 'Library Prep'!$K33), "")</f>
        <v/>
      </c>
      <c r="G40" t="str">
        <f ca="1">IF(LEN($E40)&gt;0, IF('Library Prep'!$J$12 = "CD",VLOOKUP($F40,Indices!$F:$G,2,FALSE),
IF(LEN(F40)&gt;0,LEFT(VLOOKUP(F40,OFFSET(Indices!$H$8:$J$103,0,MATCH('Library Prep'!$J33,Indices!$H$6:$AF$6,0)-1),2,FALSE),LEN(VLOOKUP(F40,OFFSET(Indices!$H$8:$J$103,0,MATCH('Library Prep'!$J33,Indices!$H$6:$AF$6,0)-1),2,FALSE))-2),"")), "")</f>
        <v/>
      </c>
      <c r="H40" t="str">
        <f>IF(LEN($E40)&gt;0, IF('Library Prep'!$J$12 = "CD", VLOOKUP($E40, Indices!$H$8:$J$103, 3, FALSE), VLOOKUP($G40&amp;"-7", Indices!$F:$G, 2,FALSE)), "")</f>
        <v/>
      </c>
      <c r="I40" t="str">
        <f ca="1">IF(LEN($E40)&gt;0,IF('Library Prep'!$J$12="CD", VLOOKUP($H40,Indices!$F:$G,2,FALSE),
IF(LEN(F40)&gt;0,LEFT(VLOOKUP(F40,OFFSET(Indices!$H$8:$J$103,0,MATCH('Library Prep'!$J33,Indices!$H$6:$AF$6,0)-1),2,FALSE),LEN(VLOOKUP(F40,OFFSET(Indices!$H$8:$J$103,0,MATCH('Library Prep'!$J33,Indices!$H$6:$AF$6,0)-1),2,FALSE))-2),"")), "")</f>
        <v/>
      </c>
      <c r="J40" t="str">
        <f>IF(LEN($E40)&gt;0, IF('Library Prep'!$J$12 = "CD", IF(LEN(TRIM('Library Prep'!$D33))&gt;0, 'Library Prep'!$D33, ""), VLOOKUP($G40&amp;"-5", Indices!$F:$G, 2,FALSE)), "")</f>
        <v/>
      </c>
      <c r="K40" t="str">
        <f>IF(LEN($E40) &gt; 0, IF('Library Prep'!$J$12 &lt;&gt; "CD", IF(LEN(TRIM('Library Prep'!$C33)) &gt; 0, 'Library Prep'!$D33, ""), ""), "")</f>
        <v/>
      </c>
    </row>
    <row r="41" spans="1:11">
      <c r="A41" t="str">
        <f>IF(LEN(TRIM('Library Prep'!$B34)) &gt; 0, TRIM('Library Prep'!$B34), "")</f>
        <v/>
      </c>
      <c r="B41" t="str">
        <f>IF(AND(LEN(TRIM('Library Prep'!$C$2)) &gt; 0, LEN(TRIM('Library Prep'!$B34))&gt;0), 'Library Prep'!$B34 &amp; "-" &amp; 'Library Prep'!$C$2, "")</f>
        <v/>
      </c>
      <c r="C41" t="str">
        <f>IF(AND(LEN(TRIM('Library Prep'!$C$2)) &gt; 0, LEN(TRIM('Library Prep'!$B34)) &gt; 0), 'Library Prep'!$C$2, "")</f>
        <v/>
      </c>
      <c r="D41" t="str">
        <f>IF(AND(LEN(TRIM('Library Prep'!$C$2)) &gt; 0, LEN(TRIM('Library Prep'!$B34)) &gt; 0), 'Library Prep'!$A34, "")</f>
        <v/>
      </c>
      <c r="E41" t="str">
        <f>IF(OR(LEN(TRIM('Library Prep'!$B34)) = 0, LEN(TRIM('Library Prep'!$J34)) = 0), "", IF('Library Prep'!$J$12="CD", 'Library Prep'!K34, RIGHT('Library Prep'!J34, 1)))</f>
        <v/>
      </c>
      <c r="F41" t="str">
        <f>IF(LEN($E41)&gt;0, IF('Library Prep'!$J$12 = "CD", VLOOKUP($E41, Indices!$H$8:$J$103, 2, FALSE), 'Library Prep'!$K34), "")</f>
        <v/>
      </c>
      <c r="G41" t="str">
        <f ca="1">IF(LEN($E41)&gt;0, IF('Library Prep'!$J$12 = "CD",VLOOKUP($F41,Indices!$F:$G,2,FALSE),
IF(LEN(F41)&gt;0,LEFT(VLOOKUP(F41,OFFSET(Indices!$H$8:$J$103,0,MATCH('Library Prep'!$J34,Indices!$H$6:$AF$6,0)-1),2,FALSE),LEN(VLOOKUP(F41,OFFSET(Indices!$H$8:$J$103,0,MATCH('Library Prep'!$J34,Indices!$H$6:$AF$6,0)-1),2,FALSE))-2),"")), "")</f>
        <v/>
      </c>
      <c r="H41" t="str">
        <f>IF(LEN($E41)&gt;0, IF('Library Prep'!$J$12 = "CD", VLOOKUP($E41, Indices!$H$8:$J$103, 3, FALSE), VLOOKUP($G41&amp;"-7", Indices!$F:$G, 2,FALSE)), "")</f>
        <v/>
      </c>
      <c r="I41" t="str">
        <f ca="1">IF(LEN($E41)&gt;0,IF('Library Prep'!$J$12="CD", VLOOKUP($H41,Indices!$F:$G,2,FALSE),
IF(LEN(F41)&gt;0,LEFT(VLOOKUP(F41,OFFSET(Indices!$H$8:$J$103,0,MATCH('Library Prep'!$J34,Indices!$H$6:$AF$6,0)-1),2,FALSE),LEN(VLOOKUP(F41,OFFSET(Indices!$H$8:$J$103,0,MATCH('Library Prep'!$J34,Indices!$H$6:$AF$6,0)-1),2,FALSE))-2),"")), "")</f>
        <v/>
      </c>
      <c r="J41" t="str">
        <f>IF(LEN($E41)&gt;0, IF('Library Prep'!$J$12 = "CD", IF(LEN(TRIM('Library Prep'!$D34))&gt;0, 'Library Prep'!$D34, ""), VLOOKUP($G41&amp;"-5", Indices!$F:$G, 2,FALSE)), "")</f>
        <v/>
      </c>
      <c r="K41" t="str">
        <f>IF(LEN($E41) &gt; 0, IF('Library Prep'!$J$12 &lt;&gt; "CD", IF(LEN(TRIM('Library Prep'!$C34)) &gt; 0, 'Library Prep'!$D34, ""), ""), "")</f>
        <v/>
      </c>
    </row>
    <row r="42" spans="1:11">
      <c r="A42" t="str">
        <f>IF(LEN(TRIM('Library Prep'!$B35)) &gt; 0, TRIM('Library Prep'!$B35), "")</f>
        <v/>
      </c>
      <c r="B42" t="str">
        <f>IF(AND(LEN(TRIM('Library Prep'!$C$2)) &gt; 0, LEN(TRIM('Library Prep'!$B35))&gt;0), 'Library Prep'!$B35 &amp; "-" &amp; 'Library Prep'!$C$2, "")</f>
        <v/>
      </c>
      <c r="C42" t="str">
        <f>IF(AND(LEN(TRIM('Library Prep'!$C$2)) &gt; 0, LEN(TRIM('Library Prep'!$B35)) &gt; 0), 'Library Prep'!$C$2, "")</f>
        <v/>
      </c>
      <c r="D42" t="str">
        <f>IF(AND(LEN(TRIM('Library Prep'!$C$2)) &gt; 0, LEN(TRIM('Library Prep'!$B35)) &gt; 0), 'Library Prep'!$A35, "")</f>
        <v/>
      </c>
      <c r="E42" t="str">
        <f>IF(OR(LEN(TRIM('Library Prep'!$B35)) = 0, LEN(TRIM('Library Prep'!$J35)) = 0), "", IF('Library Prep'!$J$12="CD", 'Library Prep'!K35, RIGHT('Library Prep'!J35, 1)))</f>
        <v/>
      </c>
      <c r="F42" t="str">
        <f>IF(LEN($E42)&gt;0, IF('Library Prep'!$J$12 = "CD", VLOOKUP($E42, Indices!$H$8:$J$103, 2, FALSE), 'Library Prep'!$K35), "")</f>
        <v/>
      </c>
      <c r="G42" t="str">
        <f ca="1">IF(LEN($E42)&gt;0, IF('Library Prep'!$J$12 = "CD",VLOOKUP($F42,Indices!$F:$G,2,FALSE),
IF(LEN(F42)&gt;0,LEFT(VLOOKUP(F42,OFFSET(Indices!$H$8:$J$103,0,MATCH('Library Prep'!$J35,Indices!$H$6:$AF$6,0)-1),2,FALSE),LEN(VLOOKUP(F42,OFFSET(Indices!$H$8:$J$103,0,MATCH('Library Prep'!$J35,Indices!$H$6:$AF$6,0)-1),2,FALSE))-2),"")), "")</f>
        <v/>
      </c>
      <c r="H42" t="str">
        <f>IF(LEN($E42)&gt;0, IF('Library Prep'!$J$12 = "CD", VLOOKUP($E42, Indices!$H$8:$J$103, 3, FALSE), VLOOKUP($G42&amp;"-7", Indices!$F:$G, 2,FALSE)), "")</f>
        <v/>
      </c>
      <c r="I42" t="str">
        <f ca="1">IF(LEN($E42)&gt;0,IF('Library Prep'!$J$12="CD", VLOOKUP($H42,Indices!$F:$G,2,FALSE),
IF(LEN(F42)&gt;0,LEFT(VLOOKUP(F42,OFFSET(Indices!$H$8:$J$103,0,MATCH('Library Prep'!$J35,Indices!$H$6:$AF$6,0)-1),2,FALSE),LEN(VLOOKUP(F42,OFFSET(Indices!$H$8:$J$103,0,MATCH('Library Prep'!$J35,Indices!$H$6:$AF$6,0)-1),2,FALSE))-2),"")), "")</f>
        <v/>
      </c>
      <c r="J42" t="str">
        <f>IF(LEN($E42)&gt;0, IF('Library Prep'!$J$12 = "CD", IF(LEN(TRIM('Library Prep'!$D35))&gt;0, 'Library Prep'!$D35, ""), VLOOKUP($G42&amp;"-5", Indices!$F:$G, 2,FALSE)), "")</f>
        <v/>
      </c>
      <c r="K42" t="str">
        <f>IF(LEN($E42) &gt; 0, IF('Library Prep'!$J$12 &lt;&gt; "CD", IF(LEN(TRIM('Library Prep'!$C35)) &gt; 0, 'Library Prep'!$D35, ""), ""), "")</f>
        <v/>
      </c>
    </row>
    <row r="43" spans="1:11">
      <c r="A43" t="str">
        <f>IF(LEN(TRIM('Library Prep'!$B36)) &gt; 0, TRIM('Library Prep'!$B36), "")</f>
        <v/>
      </c>
      <c r="B43" t="str">
        <f>IF(AND(LEN(TRIM('Library Prep'!$C$2)) &gt; 0, LEN(TRIM('Library Prep'!$B36))&gt;0), 'Library Prep'!$B36 &amp; "-" &amp; 'Library Prep'!$C$2, "")</f>
        <v/>
      </c>
      <c r="C43" t="str">
        <f>IF(AND(LEN(TRIM('Library Prep'!$C$2)) &gt; 0, LEN(TRIM('Library Prep'!$B36)) &gt; 0), 'Library Prep'!$C$2, "")</f>
        <v/>
      </c>
      <c r="D43" t="str">
        <f>IF(AND(LEN(TRIM('Library Prep'!$C$2)) &gt; 0, LEN(TRIM('Library Prep'!$B36)) &gt; 0), 'Library Prep'!$A36, "")</f>
        <v/>
      </c>
      <c r="E43" t="str">
        <f>IF(OR(LEN(TRIM('Library Prep'!$B36)) = 0, LEN(TRIM('Library Prep'!$J36)) = 0), "", IF('Library Prep'!$J$12="CD", 'Library Prep'!K36, RIGHT('Library Prep'!J36, 1)))</f>
        <v/>
      </c>
      <c r="F43" t="str">
        <f>IF(LEN($E43)&gt;0, IF('Library Prep'!$J$12 = "CD", VLOOKUP($E43, Indices!$H$8:$J$103, 2, FALSE), 'Library Prep'!$K36), "")</f>
        <v/>
      </c>
      <c r="G43" t="str">
        <f ca="1">IF(LEN($E43)&gt;0, IF('Library Prep'!$J$12 = "CD",VLOOKUP($F43,Indices!$F:$G,2,FALSE),
IF(LEN(F43)&gt;0,LEFT(VLOOKUP(F43,OFFSET(Indices!$H$8:$J$103,0,MATCH('Library Prep'!$J36,Indices!$H$6:$AF$6,0)-1),2,FALSE),LEN(VLOOKUP(F43,OFFSET(Indices!$H$8:$J$103,0,MATCH('Library Prep'!$J36,Indices!$H$6:$AF$6,0)-1),2,FALSE))-2),"")), "")</f>
        <v/>
      </c>
      <c r="H43" t="str">
        <f>IF(LEN($E43)&gt;0, IF('Library Prep'!$J$12 = "CD", VLOOKUP($E43, Indices!$H$8:$J$103, 3, FALSE), VLOOKUP($G43&amp;"-7", Indices!$F:$G, 2,FALSE)), "")</f>
        <v/>
      </c>
      <c r="I43" t="str">
        <f ca="1">IF(LEN($E43)&gt;0,IF('Library Prep'!$J$12="CD", VLOOKUP($H43,Indices!$F:$G,2,FALSE),
IF(LEN(F43)&gt;0,LEFT(VLOOKUP(F43,OFFSET(Indices!$H$8:$J$103,0,MATCH('Library Prep'!$J36,Indices!$H$6:$AF$6,0)-1),2,FALSE),LEN(VLOOKUP(F43,OFFSET(Indices!$H$8:$J$103,0,MATCH('Library Prep'!$J36,Indices!$H$6:$AF$6,0)-1),2,FALSE))-2),"")), "")</f>
        <v/>
      </c>
      <c r="J43" t="str">
        <f>IF(LEN($E43)&gt;0, IF('Library Prep'!$J$12 = "CD", IF(LEN(TRIM('Library Prep'!$D36))&gt;0, 'Library Prep'!$D36, ""), VLOOKUP($G43&amp;"-5", Indices!$F:$G, 2,FALSE)), "")</f>
        <v/>
      </c>
      <c r="K43" t="str">
        <f>IF(LEN($E43) &gt; 0, IF('Library Prep'!$J$12 &lt;&gt; "CD", IF(LEN(TRIM('Library Prep'!$C36)) &gt; 0, 'Library Prep'!$D36, ""), ""), "")</f>
        <v/>
      </c>
    </row>
    <row r="44" spans="1:11">
      <c r="A44" t="str">
        <f>IF(LEN(TRIM('Library Prep'!$B37)) &gt; 0, TRIM('Library Prep'!$B37), "")</f>
        <v/>
      </c>
      <c r="B44" t="str">
        <f>IF(AND(LEN(TRIM('Library Prep'!$C$2)) &gt; 0, LEN(TRIM('Library Prep'!$B37))&gt;0), 'Library Prep'!$B37 &amp; "-" &amp; 'Library Prep'!$C$2, "")</f>
        <v/>
      </c>
      <c r="C44" t="str">
        <f>IF(AND(LEN(TRIM('Library Prep'!$C$2)) &gt; 0, LEN(TRIM('Library Prep'!$B37)) &gt; 0), 'Library Prep'!$C$2, "")</f>
        <v/>
      </c>
      <c r="D44" t="str">
        <f>IF(AND(LEN(TRIM('Library Prep'!$C$2)) &gt; 0, LEN(TRIM('Library Prep'!$B37)) &gt; 0), 'Library Prep'!$A37, "")</f>
        <v/>
      </c>
      <c r="E44" t="str">
        <f>IF(OR(LEN(TRIM('Library Prep'!$B37)) = 0, LEN(TRIM('Library Prep'!$J37)) = 0), "", IF('Library Prep'!$J$12="CD", 'Library Prep'!K37, RIGHT('Library Prep'!J37, 1)))</f>
        <v/>
      </c>
      <c r="F44" t="str">
        <f>IF(LEN($E44)&gt;0, IF('Library Prep'!$J$12 = "CD", VLOOKUP($E44, Indices!$H$8:$J$103, 2, FALSE), 'Library Prep'!$K37), "")</f>
        <v/>
      </c>
      <c r="G44" t="str">
        <f ca="1">IF(LEN($E44)&gt;0, IF('Library Prep'!$J$12 = "CD",VLOOKUP($F44,Indices!$F:$G,2,FALSE),
IF(LEN(F44)&gt;0,LEFT(VLOOKUP(F44,OFFSET(Indices!$H$8:$J$103,0,MATCH('Library Prep'!$J37,Indices!$H$6:$AF$6,0)-1),2,FALSE),LEN(VLOOKUP(F44,OFFSET(Indices!$H$8:$J$103,0,MATCH('Library Prep'!$J37,Indices!$H$6:$AF$6,0)-1),2,FALSE))-2),"")), "")</f>
        <v/>
      </c>
      <c r="H44" t="str">
        <f>IF(LEN($E44)&gt;0, IF('Library Prep'!$J$12 = "CD", VLOOKUP($E44, Indices!$H$8:$J$103, 3, FALSE), VLOOKUP($G44&amp;"-7", Indices!$F:$G, 2,FALSE)), "")</f>
        <v/>
      </c>
      <c r="I44" t="str">
        <f ca="1">IF(LEN($E44)&gt;0,IF('Library Prep'!$J$12="CD", VLOOKUP($H44,Indices!$F:$G,2,FALSE),
IF(LEN(F44)&gt;0,LEFT(VLOOKUP(F44,OFFSET(Indices!$H$8:$J$103,0,MATCH('Library Prep'!$J37,Indices!$H$6:$AF$6,0)-1),2,FALSE),LEN(VLOOKUP(F44,OFFSET(Indices!$H$8:$J$103,0,MATCH('Library Prep'!$J37,Indices!$H$6:$AF$6,0)-1),2,FALSE))-2),"")), "")</f>
        <v/>
      </c>
      <c r="J44" t="str">
        <f>IF(LEN($E44)&gt;0, IF('Library Prep'!$J$12 = "CD", IF(LEN(TRIM('Library Prep'!$D37))&gt;0, 'Library Prep'!$D37, ""), VLOOKUP($G44&amp;"-5", Indices!$F:$G, 2,FALSE)), "")</f>
        <v/>
      </c>
      <c r="K44" t="str">
        <f>IF(LEN($E44) &gt; 0, IF('Library Prep'!$J$12 &lt;&gt; "CD", IF(LEN(TRIM('Library Prep'!$C37)) &gt; 0, 'Library Prep'!$D37, ""), ""), "")</f>
        <v/>
      </c>
    </row>
    <row r="45" spans="1:11">
      <c r="A45" t="str">
        <f>IF(LEN(TRIM('Library Prep'!$B38)) &gt; 0, TRIM('Library Prep'!$B38), "")</f>
        <v/>
      </c>
      <c r="B45" t="str">
        <f>IF(AND(LEN(TRIM('Library Prep'!$C$2)) &gt; 0, LEN(TRIM('Library Prep'!$B38))&gt;0), 'Library Prep'!$B38 &amp; "-" &amp; 'Library Prep'!$C$2, "")</f>
        <v/>
      </c>
      <c r="C45" t="str">
        <f>IF(AND(LEN(TRIM('Library Prep'!$C$2)) &gt; 0, LEN(TRIM('Library Prep'!$B38)) &gt; 0), 'Library Prep'!$C$2, "")</f>
        <v/>
      </c>
      <c r="D45" t="str">
        <f>IF(AND(LEN(TRIM('Library Prep'!$C$2)) &gt; 0, LEN(TRIM('Library Prep'!$B38)) &gt; 0), 'Library Prep'!$A38, "")</f>
        <v/>
      </c>
      <c r="E45" t="str">
        <f>IF(OR(LEN(TRIM('Library Prep'!$B38)) = 0, LEN(TRIM('Library Prep'!$J38)) = 0), "", IF('Library Prep'!$J$12="CD", 'Library Prep'!K38, RIGHT('Library Prep'!J38, 1)))</f>
        <v/>
      </c>
      <c r="F45" t="str">
        <f>IF(LEN($E45)&gt;0, IF('Library Prep'!$J$12 = "CD", VLOOKUP($E45, Indices!$H$8:$J$103, 2, FALSE), 'Library Prep'!$K38), "")</f>
        <v/>
      </c>
      <c r="G45" t="str">
        <f ca="1">IF(LEN($E45)&gt;0, IF('Library Prep'!$J$12 = "CD",VLOOKUP($F45,Indices!$F:$G,2,FALSE),
IF(LEN(F45)&gt;0,LEFT(VLOOKUP(F45,OFFSET(Indices!$H$8:$J$103,0,MATCH('Library Prep'!$J38,Indices!$H$6:$AF$6,0)-1),2,FALSE),LEN(VLOOKUP(F45,OFFSET(Indices!$H$8:$J$103,0,MATCH('Library Prep'!$J38,Indices!$H$6:$AF$6,0)-1),2,FALSE))-2),"")), "")</f>
        <v/>
      </c>
      <c r="H45" t="str">
        <f>IF(LEN($E45)&gt;0, IF('Library Prep'!$J$12 = "CD", VLOOKUP($E45, Indices!$H$8:$J$103, 3, FALSE), VLOOKUP($G45&amp;"-7", Indices!$F:$G, 2,FALSE)), "")</f>
        <v/>
      </c>
      <c r="I45" t="str">
        <f ca="1">IF(LEN($E45)&gt;0,IF('Library Prep'!$J$12="CD", VLOOKUP($H45,Indices!$F:$G,2,FALSE),
IF(LEN(F45)&gt;0,LEFT(VLOOKUP(F45,OFFSET(Indices!$H$8:$J$103,0,MATCH('Library Prep'!$J38,Indices!$H$6:$AF$6,0)-1),2,FALSE),LEN(VLOOKUP(F45,OFFSET(Indices!$H$8:$J$103,0,MATCH('Library Prep'!$J38,Indices!$H$6:$AF$6,0)-1),2,FALSE))-2),"")), "")</f>
        <v/>
      </c>
      <c r="J45" t="str">
        <f>IF(LEN($E45)&gt;0, IF('Library Prep'!$J$12 = "CD", IF(LEN(TRIM('Library Prep'!$D38))&gt;0, 'Library Prep'!$D38, ""), VLOOKUP($G45&amp;"-5", Indices!$F:$G, 2,FALSE)), "")</f>
        <v/>
      </c>
      <c r="K45" t="str">
        <f>IF(LEN($E45) &gt; 0, IF('Library Prep'!$J$12 &lt;&gt; "CD", IF(LEN(TRIM('Library Prep'!$C38)) &gt; 0, 'Library Prep'!$D38, ""), ""), "")</f>
        <v/>
      </c>
    </row>
    <row r="46" spans="1:11">
      <c r="A46" t="str">
        <f>IF(LEN(TRIM('Library Prep'!$B39)) &gt; 0, TRIM('Library Prep'!$B39), "")</f>
        <v/>
      </c>
      <c r="B46" t="str">
        <f>IF(AND(LEN(TRIM('Library Prep'!$C$2)) &gt; 0, LEN(TRIM('Library Prep'!$B39))&gt;0), 'Library Prep'!$B39 &amp; "-" &amp; 'Library Prep'!$C$2, "")</f>
        <v/>
      </c>
      <c r="C46" t="str">
        <f>IF(AND(LEN(TRIM('Library Prep'!$C$2)) &gt; 0, LEN(TRIM('Library Prep'!$B39)) &gt; 0), 'Library Prep'!$C$2, "")</f>
        <v/>
      </c>
      <c r="D46" t="str">
        <f>IF(AND(LEN(TRIM('Library Prep'!$C$2)) &gt; 0, LEN(TRIM('Library Prep'!$B39)) &gt; 0), 'Library Prep'!$A39, "")</f>
        <v/>
      </c>
      <c r="E46" t="str">
        <f>IF(OR(LEN(TRIM('Library Prep'!$B39)) = 0, LEN(TRIM('Library Prep'!$J39)) = 0), "", IF('Library Prep'!$J$12="CD", 'Library Prep'!K39, RIGHT('Library Prep'!J39, 1)))</f>
        <v/>
      </c>
      <c r="F46" t="str">
        <f>IF(LEN($E46)&gt;0, IF('Library Prep'!$J$12 = "CD", VLOOKUP($E46, Indices!$H$8:$J$103, 2, FALSE), 'Library Prep'!$K39), "")</f>
        <v/>
      </c>
      <c r="G46" t="str">
        <f ca="1">IF(LEN($E46)&gt;0, IF('Library Prep'!$J$12 = "CD",VLOOKUP($F46,Indices!$F:$G,2,FALSE),
IF(LEN(F46)&gt;0,LEFT(VLOOKUP(F46,OFFSET(Indices!$H$8:$J$103,0,MATCH('Library Prep'!$J39,Indices!$H$6:$AF$6,0)-1),2,FALSE),LEN(VLOOKUP(F46,OFFSET(Indices!$H$8:$J$103,0,MATCH('Library Prep'!$J39,Indices!$H$6:$AF$6,0)-1),2,FALSE))-2),"")), "")</f>
        <v/>
      </c>
      <c r="H46" t="str">
        <f>IF(LEN($E46)&gt;0, IF('Library Prep'!$J$12 = "CD", VLOOKUP($E46, Indices!$H$8:$J$103, 3, FALSE), VLOOKUP($G46&amp;"-7", Indices!$F:$G, 2,FALSE)), "")</f>
        <v/>
      </c>
      <c r="I46" t="str">
        <f ca="1">IF(LEN($E46)&gt;0,IF('Library Prep'!$J$12="CD", VLOOKUP($H46,Indices!$F:$G,2,FALSE),
IF(LEN(F46)&gt;0,LEFT(VLOOKUP(F46,OFFSET(Indices!$H$8:$J$103,0,MATCH('Library Prep'!$J39,Indices!$H$6:$AF$6,0)-1),2,FALSE),LEN(VLOOKUP(F46,OFFSET(Indices!$H$8:$J$103,0,MATCH('Library Prep'!$J39,Indices!$H$6:$AF$6,0)-1),2,FALSE))-2),"")), "")</f>
        <v/>
      </c>
      <c r="J46" t="str">
        <f>IF(LEN($E46)&gt;0, IF('Library Prep'!$J$12 = "CD", IF(LEN(TRIM('Library Prep'!$D39))&gt;0, 'Library Prep'!$D39, ""), VLOOKUP($G46&amp;"-5", Indices!$F:$G, 2,FALSE)), "")</f>
        <v/>
      </c>
      <c r="K46" t="str">
        <f>IF(LEN($E46) &gt; 0, IF('Library Prep'!$J$12 &lt;&gt; "CD", IF(LEN(TRIM('Library Prep'!$C39)) &gt; 0, 'Library Prep'!$D39, ""), ""), "")</f>
        <v/>
      </c>
    </row>
    <row r="47" spans="1:11">
      <c r="A47" t="str">
        <f>IF(LEN(TRIM('Library Prep'!$B40)) &gt; 0, TRIM('Library Prep'!$B40), "")</f>
        <v/>
      </c>
      <c r="B47" t="str">
        <f>IF(AND(LEN(TRIM('Library Prep'!$C$2)) &gt; 0, LEN(TRIM('Library Prep'!$B40))&gt;0), 'Library Prep'!$B40 &amp; "-" &amp; 'Library Prep'!$C$2, "")</f>
        <v/>
      </c>
      <c r="C47" t="str">
        <f>IF(AND(LEN(TRIM('Library Prep'!$C$2)) &gt; 0, LEN(TRIM('Library Prep'!$B40)) &gt; 0), 'Library Prep'!$C$2, "")</f>
        <v/>
      </c>
      <c r="D47" t="str">
        <f>IF(AND(LEN(TRIM('Library Prep'!$C$2)) &gt; 0, LEN(TRIM('Library Prep'!$B40)) &gt; 0), 'Library Prep'!$A40, "")</f>
        <v/>
      </c>
      <c r="E47" t="str">
        <f>IF(OR(LEN(TRIM('Library Prep'!$B40)) = 0, LEN(TRIM('Library Prep'!$J40)) = 0), "", IF('Library Prep'!$J$12="CD", 'Library Prep'!K40, RIGHT('Library Prep'!J40, 1)))</f>
        <v/>
      </c>
      <c r="F47" t="str">
        <f>IF(LEN($E47)&gt;0, IF('Library Prep'!$J$12 = "CD", VLOOKUP($E47, Indices!$H$8:$J$103, 2, FALSE), 'Library Prep'!$K40), "")</f>
        <v/>
      </c>
      <c r="G47" t="str">
        <f ca="1">IF(LEN($E47)&gt;0, IF('Library Prep'!$J$12 = "CD",VLOOKUP($F47,Indices!$F:$G,2,FALSE),
IF(LEN(F47)&gt;0,LEFT(VLOOKUP(F47,OFFSET(Indices!$H$8:$J$103,0,MATCH('Library Prep'!$J40,Indices!$H$6:$AF$6,0)-1),2,FALSE),LEN(VLOOKUP(F47,OFFSET(Indices!$H$8:$J$103,0,MATCH('Library Prep'!$J40,Indices!$H$6:$AF$6,0)-1),2,FALSE))-2),"")), "")</f>
        <v/>
      </c>
      <c r="H47" t="str">
        <f>IF(LEN($E47)&gt;0, IF('Library Prep'!$J$12 = "CD", VLOOKUP($E47, Indices!$H$8:$J$103, 3, FALSE), VLOOKUP($G47&amp;"-7", Indices!$F:$G, 2,FALSE)), "")</f>
        <v/>
      </c>
      <c r="I47" t="str">
        <f ca="1">IF(LEN($E47)&gt;0,IF('Library Prep'!$J$12="CD", VLOOKUP($H47,Indices!$F:$G,2,FALSE),
IF(LEN(F47)&gt;0,LEFT(VLOOKUP(F47,OFFSET(Indices!$H$8:$J$103,0,MATCH('Library Prep'!$J40,Indices!$H$6:$AF$6,0)-1),2,FALSE),LEN(VLOOKUP(F47,OFFSET(Indices!$H$8:$J$103,0,MATCH('Library Prep'!$J40,Indices!$H$6:$AF$6,0)-1),2,FALSE))-2),"")), "")</f>
        <v/>
      </c>
      <c r="J47" t="str">
        <f>IF(LEN($E47)&gt;0, IF('Library Prep'!$J$12 = "CD", IF(LEN(TRIM('Library Prep'!$D40))&gt;0, 'Library Prep'!$D40, ""), VLOOKUP($G47&amp;"-5", Indices!$F:$G, 2,FALSE)), "")</f>
        <v/>
      </c>
      <c r="K47" t="str">
        <f>IF(LEN($E47) &gt; 0, IF('Library Prep'!$J$12 &lt;&gt; "CD", IF(LEN(TRIM('Library Prep'!$C40)) &gt; 0, 'Library Prep'!$D40, ""), ""), "")</f>
        <v/>
      </c>
    </row>
    <row r="48" spans="1:11">
      <c r="A48" t="str">
        <f>IF(LEN(TRIM('Library Prep'!$B41)) &gt; 0, TRIM('Library Prep'!$B41), "")</f>
        <v/>
      </c>
      <c r="B48" t="str">
        <f>IF(AND(LEN(TRIM('Library Prep'!$C$2)) &gt; 0, LEN(TRIM('Library Prep'!$B41))&gt;0), 'Library Prep'!$B41 &amp; "-" &amp; 'Library Prep'!$C$2, "")</f>
        <v/>
      </c>
      <c r="C48" t="str">
        <f>IF(AND(LEN(TRIM('Library Prep'!$C$2)) &gt; 0, LEN(TRIM('Library Prep'!$B41)) &gt; 0), 'Library Prep'!$C$2, "")</f>
        <v/>
      </c>
      <c r="D48" t="str">
        <f>IF(AND(LEN(TRIM('Library Prep'!$C$2)) &gt; 0, LEN(TRIM('Library Prep'!$B41)) &gt; 0), 'Library Prep'!$A41, "")</f>
        <v/>
      </c>
      <c r="E48" t="str">
        <f>IF(OR(LEN(TRIM('Library Prep'!$B41)) = 0, LEN(TRIM('Library Prep'!$J41)) = 0), "", IF('Library Prep'!$J$12="CD", 'Library Prep'!K41, RIGHT('Library Prep'!J41, 1)))</f>
        <v/>
      </c>
      <c r="F48" t="str">
        <f>IF(LEN($E48)&gt;0, IF('Library Prep'!$J$12 = "CD", VLOOKUP($E48, Indices!$H$8:$J$103, 2, FALSE), 'Library Prep'!$K41), "")</f>
        <v/>
      </c>
      <c r="G48" t="str">
        <f ca="1">IF(LEN($E48)&gt;0, IF('Library Prep'!$J$12 = "CD",VLOOKUP($F48,Indices!$F:$G,2,FALSE),
IF(LEN(F48)&gt;0,LEFT(VLOOKUP(F48,OFFSET(Indices!$H$8:$J$103,0,MATCH('Library Prep'!$J41,Indices!$H$6:$AF$6,0)-1),2,FALSE),LEN(VLOOKUP(F48,OFFSET(Indices!$H$8:$J$103,0,MATCH('Library Prep'!$J41,Indices!$H$6:$AF$6,0)-1),2,FALSE))-2),"")), "")</f>
        <v/>
      </c>
      <c r="H48" t="str">
        <f>IF(LEN($E48)&gt;0, IF('Library Prep'!$J$12 = "CD", VLOOKUP($E48, Indices!$H$8:$J$103, 3, FALSE), VLOOKUP($G48&amp;"-7", Indices!$F:$G, 2,FALSE)), "")</f>
        <v/>
      </c>
      <c r="I48" t="str">
        <f ca="1">IF(LEN($E48)&gt;0,IF('Library Prep'!$J$12="CD", VLOOKUP($H48,Indices!$F:$G,2,FALSE),
IF(LEN(F48)&gt;0,LEFT(VLOOKUP(F48,OFFSET(Indices!$H$8:$J$103,0,MATCH('Library Prep'!$J41,Indices!$H$6:$AF$6,0)-1),2,FALSE),LEN(VLOOKUP(F48,OFFSET(Indices!$H$8:$J$103,0,MATCH('Library Prep'!$J41,Indices!$H$6:$AF$6,0)-1),2,FALSE))-2),"")), "")</f>
        <v/>
      </c>
      <c r="J48" t="str">
        <f>IF(LEN($E48)&gt;0, IF('Library Prep'!$J$12 = "CD", IF(LEN(TRIM('Library Prep'!$D41))&gt;0, 'Library Prep'!$D41, ""), VLOOKUP($G48&amp;"-5", Indices!$F:$G, 2,FALSE)), "")</f>
        <v/>
      </c>
      <c r="K48" t="str">
        <f>IF(LEN($E48) &gt; 0, IF('Library Prep'!$J$12 &lt;&gt; "CD", IF(LEN(TRIM('Library Prep'!$C41)) &gt; 0, 'Library Prep'!$D41, ""), ""), "")</f>
        <v/>
      </c>
    </row>
    <row r="49" spans="1:11">
      <c r="A49" t="str">
        <f>IF(LEN(TRIM('Library Prep'!$B42)) &gt; 0, TRIM('Library Prep'!$B42), "")</f>
        <v/>
      </c>
      <c r="B49" t="str">
        <f>IF(AND(LEN(TRIM('Library Prep'!$C$2)) &gt; 0, LEN(TRIM('Library Prep'!$B42))&gt;0), 'Library Prep'!$B42 &amp; "-" &amp; 'Library Prep'!$C$2, "")</f>
        <v/>
      </c>
      <c r="C49" t="str">
        <f>IF(AND(LEN(TRIM('Library Prep'!$C$2)) &gt; 0, LEN(TRIM('Library Prep'!$B42)) &gt; 0), 'Library Prep'!$C$2, "")</f>
        <v/>
      </c>
      <c r="D49" t="str">
        <f>IF(AND(LEN(TRIM('Library Prep'!$C$2)) &gt; 0, LEN(TRIM('Library Prep'!$B42)) &gt; 0), 'Library Prep'!$A42, "")</f>
        <v/>
      </c>
      <c r="E49" t="str">
        <f>IF(OR(LEN(TRIM('Library Prep'!$B42)) = 0, LEN(TRIM('Library Prep'!$J42)) = 0), "", IF('Library Prep'!$J$12="CD", 'Library Prep'!K42, RIGHT('Library Prep'!J42, 1)))</f>
        <v/>
      </c>
      <c r="F49" t="str">
        <f>IF(LEN($E49)&gt;0, IF('Library Prep'!$J$12 = "CD", VLOOKUP($E49, Indices!$H$8:$J$103, 2, FALSE), 'Library Prep'!$K42), "")</f>
        <v/>
      </c>
      <c r="G49" t="str">
        <f ca="1">IF(LEN($E49)&gt;0, IF('Library Prep'!$J$12 = "CD",VLOOKUP($F49,Indices!$F:$G,2,FALSE),
IF(LEN(F49)&gt;0,LEFT(VLOOKUP(F49,OFFSET(Indices!$H$8:$J$103,0,MATCH('Library Prep'!$J42,Indices!$H$6:$AF$6,0)-1),2,FALSE),LEN(VLOOKUP(F49,OFFSET(Indices!$H$8:$J$103,0,MATCH('Library Prep'!$J42,Indices!$H$6:$AF$6,0)-1),2,FALSE))-2),"")), "")</f>
        <v/>
      </c>
      <c r="H49" t="str">
        <f>IF(LEN($E49)&gt;0, IF('Library Prep'!$J$12 = "CD", VLOOKUP($E49, Indices!$H$8:$J$103, 3, FALSE), VLOOKUP($G49&amp;"-7", Indices!$F:$G, 2,FALSE)), "")</f>
        <v/>
      </c>
      <c r="I49" t="str">
        <f ca="1">IF(LEN($E49)&gt;0,IF('Library Prep'!$J$12="CD", VLOOKUP($H49,Indices!$F:$G,2,FALSE),
IF(LEN(F49)&gt;0,LEFT(VLOOKUP(F49,OFFSET(Indices!$H$8:$J$103,0,MATCH('Library Prep'!$J42,Indices!$H$6:$AF$6,0)-1),2,FALSE),LEN(VLOOKUP(F49,OFFSET(Indices!$H$8:$J$103,0,MATCH('Library Prep'!$J42,Indices!$H$6:$AF$6,0)-1),2,FALSE))-2),"")), "")</f>
        <v/>
      </c>
      <c r="J49" t="str">
        <f>IF(LEN($E49)&gt;0, IF('Library Prep'!$J$12 = "CD", IF(LEN(TRIM('Library Prep'!$D42))&gt;0, 'Library Prep'!$D42, ""), VLOOKUP($G49&amp;"-5", Indices!$F:$G, 2,FALSE)), "")</f>
        <v/>
      </c>
      <c r="K49" t="str">
        <f>IF(LEN($E49) &gt; 0, IF('Library Prep'!$J$12 &lt;&gt; "CD", IF(LEN(TRIM('Library Prep'!$C42)) &gt; 0, 'Library Prep'!$D42, ""), ""), "")</f>
        <v/>
      </c>
    </row>
    <row r="50" spans="1:11">
      <c r="A50" t="str">
        <f>IF(LEN(TRIM('Library Prep'!$B43)) &gt; 0, TRIM('Library Prep'!$B43), "")</f>
        <v/>
      </c>
      <c r="B50" t="str">
        <f>IF(AND(LEN(TRIM('Library Prep'!$C$2)) &gt; 0, LEN(TRIM('Library Prep'!$B43))&gt;0), 'Library Prep'!$B43 &amp; "-" &amp; 'Library Prep'!$C$2, "")</f>
        <v/>
      </c>
      <c r="C50" t="str">
        <f>IF(AND(LEN(TRIM('Library Prep'!$C$2)) &gt; 0, LEN(TRIM('Library Prep'!$B43)) &gt; 0), 'Library Prep'!$C$2, "")</f>
        <v/>
      </c>
      <c r="D50" t="str">
        <f>IF(AND(LEN(TRIM('Library Prep'!$C$2)) &gt; 0, LEN(TRIM('Library Prep'!$B43)) &gt; 0), 'Library Prep'!$A43, "")</f>
        <v/>
      </c>
      <c r="E50" t="str">
        <f>IF(OR(LEN(TRIM('Library Prep'!$B43)) = 0, LEN(TRIM('Library Prep'!$J43)) = 0), "", IF('Library Prep'!$J$12="CD", 'Library Prep'!K43, RIGHT('Library Prep'!J43, 1)))</f>
        <v/>
      </c>
      <c r="F50" t="str">
        <f>IF(LEN($E50)&gt;0, IF('Library Prep'!$J$12 = "CD", VLOOKUP($E50, Indices!$H$8:$J$103, 2, FALSE), 'Library Prep'!$K43), "")</f>
        <v/>
      </c>
      <c r="G50" t="str">
        <f ca="1">IF(LEN($E50)&gt;0, IF('Library Prep'!$J$12 = "CD",VLOOKUP($F50,Indices!$F:$G,2,FALSE),
IF(LEN(F50)&gt;0,LEFT(VLOOKUP(F50,OFFSET(Indices!$H$8:$J$103,0,MATCH('Library Prep'!$J43,Indices!$H$6:$AF$6,0)-1),2,FALSE),LEN(VLOOKUP(F50,OFFSET(Indices!$H$8:$J$103,0,MATCH('Library Prep'!$J43,Indices!$H$6:$AF$6,0)-1),2,FALSE))-2),"")), "")</f>
        <v/>
      </c>
      <c r="H50" t="str">
        <f>IF(LEN($E50)&gt;0, IF('Library Prep'!$J$12 = "CD", VLOOKUP($E50, Indices!$H$8:$J$103, 3, FALSE), VLOOKUP($G50&amp;"-7", Indices!$F:$G, 2,FALSE)), "")</f>
        <v/>
      </c>
      <c r="I50" t="str">
        <f ca="1">IF(LEN($E50)&gt;0,IF('Library Prep'!$J$12="CD", VLOOKUP($H50,Indices!$F:$G,2,FALSE),
IF(LEN(F50)&gt;0,LEFT(VLOOKUP(F50,OFFSET(Indices!$H$8:$J$103,0,MATCH('Library Prep'!$J43,Indices!$H$6:$AF$6,0)-1),2,FALSE),LEN(VLOOKUP(F50,OFFSET(Indices!$H$8:$J$103,0,MATCH('Library Prep'!$J43,Indices!$H$6:$AF$6,0)-1),2,FALSE))-2),"")), "")</f>
        <v/>
      </c>
      <c r="J50" t="str">
        <f>IF(LEN($E50)&gt;0, IF('Library Prep'!$J$12 = "CD", IF(LEN(TRIM('Library Prep'!$D43))&gt;0, 'Library Prep'!$D43, ""), VLOOKUP($G50&amp;"-5", Indices!$F:$G, 2,FALSE)), "")</f>
        <v/>
      </c>
      <c r="K50" t="str">
        <f>IF(LEN($E50) &gt; 0, IF('Library Prep'!$J$12 &lt;&gt; "CD", IF(LEN(TRIM('Library Prep'!$C43)) &gt; 0, 'Library Prep'!$D43, ""), ""), "")</f>
        <v/>
      </c>
    </row>
    <row r="51" spans="1:11">
      <c r="A51" t="str">
        <f>IF(LEN(TRIM('Library Prep'!$B44)) &gt; 0, TRIM('Library Prep'!$B44), "")</f>
        <v/>
      </c>
      <c r="B51" t="str">
        <f>IF(AND(LEN(TRIM('Library Prep'!$C$2)) &gt; 0, LEN(TRIM('Library Prep'!$B44))&gt;0), 'Library Prep'!$B44 &amp; "-" &amp; 'Library Prep'!$C$2, "")</f>
        <v/>
      </c>
      <c r="C51" t="str">
        <f>IF(AND(LEN(TRIM('Library Prep'!$C$2)) &gt; 0, LEN(TRIM('Library Prep'!$B44)) &gt; 0), 'Library Prep'!$C$2, "")</f>
        <v/>
      </c>
      <c r="D51" t="str">
        <f>IF(AND(LEN(TRIM('Library Prep'!$C$2)) &gt; 0, LEN(TRIM('Library Prep'!$B44)) &gt; 0), 'Library Prep'!$A44, "")</f>
        <v/>
      </c>
      <c r="E51" t="str">
        <f>IF(OR(LEN(TRIM('Library Prep'!$B44)) = 0, LEN(TRIM('Library Prep'!$J44)) = 0), "", IF('Library Prep'!$J$12="CD", 'Library Prep'!K44, RIGHT('Library Prep'!J44, 1)))</f>
        <v/>
      </c>
      <c r="F51" t="str">
        <f>IF(LEN($E51)&gt;0, IF('Library Prep'!$J$12 = "CD", VLOOKUP($E51, Indices!$H$8:$J$103, 2, FALSE), 'Library Prep'!$K44), "")</f>
        <v/>
      </c>
      <c r="G51" t="str">
        <f ca="1">IF(LEN($E51)&gt;0, IF('Library Prep'!$J$12 = "CD",VLOOKUP($F51,Indices!$F:$G,2,FALSE),
IF(LEN(F51)&gt;0,LEFT(VLOOKUP(F51,OFFSET(Indices!$H$8:$J$103,0,MATCH('Library Prep'!$J44,Indices!$H$6:$AF$6,0)-1),2,FALSE),LEN(VLOOKUP(F51,OFFSET(Indices!$H$8:$J$103,0,MATCH('Library Prep'!$J44,Indices!$H$6:$AF$6,0)-1),2,FALSE))-2),"")), "")</f>
        <v/>
      </c>
      <c r="H51" t="str">
        <f>IF(LEN($E51)&gt;0, IF('Library Prep'!$J$12 = "CD", VLOOKUP($E51, Indices!$H$8:$J$103, 3, FALSE), VLOOKUP($G51&amp;"-7", Indices!$F:$G, 2,FALSE)), "")</f>
        <v/>
      </c>
      <c r="I51" t="str">
        <f ca="1">IF(LEN($E51)&gt;0,IF('Library Prep'!$J$12="CD", VLOOKUP($H51,Indices!$F:$G,2,FALSE),
IF(LEN(F51)&gt;0,LEFT(VLOOKUP(F51,OFFSET(Indices!$H$8:$J$103,0,MATCH('Library Prep'!$J44,Indices!$H$6:$AF$6,0)-1),2,FALSE),LEN(VLOOKUP(F51,OFFSET(Indices!$H$8:$J$103,0,MATCH('Library Prep'!$J44,Indices!$H$6:$AF$6,0)-1),2,FALSE))-2),"")), "")</f>
        <v/>
      </c>
      <c r="J51" t="str">
        <f>IF(LEN($E51)&gt;0, IF('Library Prep'!$J$12 = "CD", IF(LEN(TRIM('Library Prep'!$D44))&gt;0, 'Library Prep'!$D44, ""), VLOOKUP($G51&amp;"-5", Indices!$F:$G, 2,FALSE)), "")</f>
        <v/>
      </c>
      <c r="K51" t="str">
        <f>IF(LEN($E51) &gt; 0, IF('Library Prep'!$J$12 &lt;&gt; "CD", IF(LEN(TRIM('Library Prep'!$C44)) &gt; 0, 'Library Prep'!$D44, ""), ""), "")</f>
        <v/>
      </c>
    </row>
    <row r="52" spans="1:11">
      <c r="A52" t="str">
        <f>IF(LEN(TRIM('Library Prep'!$B45)) &gt; 0, TRIM('Library Prep'!$B45), "")</f>
        <v/>
      </c>
      <c r="B52" t="str">
        <f>IF(AND(LEN(TRIM('Library Prep'!$C$2)) &gt; 0, LEN(TRIM('Library Prep'!$B45))&gt;0), 'Library Prep'!$B45 &amp; "-" &amp; 'Library Prep'!$C$2, "")</f>
        <v/>
      </c>
      <c r="C52" t="str">
        <f>IF(AND(LEN(TRIM('Library Prep'!$C$2)) &gt; 0, LEN(TRIM('Library Prep'!$B45)) &gt; 0), 'Library Prep'!$C$2, "")</f>
        <v/>
      </c>
      <c r="D52" t="str">
        <f>IF(AND(LEN(TRIM('Library Prep'!$C$2)) &gt; 0, LEN(TRIM('Library Prep'!$B45)) &gt; 0), 'Library Prep'!$A45, "")</f>
        <v/>
      </c>
      <c r="E52" t="str">
        <f>IF(OR(LEN(TRIM('Library Prep'!$B45)) = 0, LEN(TRIM('Library Prep'!$J45)) = 0), "", IF('Library Prep'!$J$12="CD", 'Library Prep'!K45, RIGHT('Library Prep'!J45, 1)))</f>
        <v/>
      </c>
      <c r="F52" t="str">
        <f>IF(LEN($E52)&gt;0, IF('Library Prep'!$J$12 = "CD", VLOOKUP($E52, Indices!$H$8:$J$103, 2, FALSE), 'Library Prep'!$K45), "")</f>
        <v/>
      </c>
      <c r="G52" t="str">
        <f ca="1">IF(LEN($E52)&gt;0, IF('Library Prep'!$J$12 = "CD",VLOOKUP($F52,Indices!$F:$G,2,FALSE),
IF(LEN(F52)&gt;0,LEFT(VLOOKUP(F52,OFFSET(Indices!$H$8:$J$103,0,MATCH('Library Prep'!$J45,Indices!$H$6:$AF$6,0)-1),2,FALSE),LEN(VLOOKUP(F52,OFFSET(Indices!$H$8:$J$103,0,MATCH('Library Prep'!$J45,Indices!$H$6:$AF$6,0)-1),2,FALSE))-2),"")), "")</f>
        <v/>
      </c>
      <c r="H52" t="str">
        <f>IF(LEN($E52)&gt;0, IF('Library Prep'!$J$12 = "CD", VLOOKUP($E52, Indices!$H$8:$J$103, 3, FALSE), VLOOKUP($G52&amp;"-7", Indices!$F:$G, 2,FALSE)), "")</f>
        <v/>
      </c>
      <c r="I52" t="str">
        <f ca="1">IF(LEN($E52)&gt;0,IF('Library Prep'!$J$12="CD", VLOOKUP($H52,Indices!$F:$G,2,FALSE),
IF(LEN(F52)&gt;0,LEFT(VLOOKUP(F52,OFFSET(Indices!$H$8:$J$103,0,MATCH('Library Prep'!$J45,Indices!$H$6:$AF$6,0)-1),2,FALSE),LEN(VLOOKUP(F52,OFFSET(Indices!$H$8:$J$103,0,MATCH('Library Prep'!$J45,Indices!$H$6:$AF$6,0)-1),2,FALSE))-2),"")), "")</f>
        <v/>
      </c>
      <c r="J52" t="str">
        <f>IF(LEN($E52)&gt;0, IF('Library Prep'!$J$12 = "CD", IF(LEN(TRIM('Library Prep'!$D45))&gt;0, 'Library Prep'!$D45, ""), VLOOKUP($G52&amp;"-5", Indices!$F:$G, 2,FALSE)), "")</f>
        <v/>
      </c>
      <c r="K52" t="str">
        <f>IF(LEN($E52) &gt; 0, IF('Library Prep'!$J$12 &lt;&gt; "CD", IF(LEN(TRIM('Library Prep'!$C45)) &gt; 0, 'Library Prep'!$D45, ""), ""), "")</f>
        <v/>
      </c>
    </row>
    <row r="53" spans="1:11">
      <c r="A53" t="str">
        <f>IF(LEN(TRIM('Library Prep'!$B46)) &gt; 0, TRIM('Library Prep'!$B46), "")</f>
        <v/>
      </c>
      <c r="B53" t="str">
        <f>IF(AND(LEN(TRIM('Library Prep'!$C$2)) &gt; 0, LEN(TRIM('Library Prep'!$B46))&gt;0), 'Library Prep'!$B46 &amp; "-" &amp; 'Library Prep'!$C$2, "")</f>
        <v/>
      </c>
      <c r="C53" t="str">
        <f>IF(AND(LEN(TRIM('Library Prep'!$C$2)) &gt; 0, LEN(TRIM('Library Prep'!$B46)) &gt; 0), 'Library Prep'!$C$2, "")</f>
        <v/>
      </c>
      <c r="D53" t="str">
        <f>IF(AND(LEN(TRIM('Library Prep'!$C$2)) &gt; 0, LEN(TRIM('Library Prep'!$B46)) &gt; 0), 'Library Prep'!$A46, "")</f>
        <v/>
      </c>
      <c r="E53" t="str">
        <f>IF(OR(LEN(TRIM('Library Prep'!$B46)) = 0, LEN(TRIM('Library Prep'!$J46)) = 0), "", IF('Library Prep'!$J$12="CD", 'Library Prep'!K46, RIGHT('Library Prep'!J46, 1)))</f>
        <v/>
      </c>
      <c r="F53" t="str">
        <f>IF(LEN($E53)&gt;0, IF('Library Prep'!$J$12 = "CD", VLOOKUP($E53, Indices!$H$8:$J$103, 2, FALSE), 'Library Prep'!$K46), "")</f>
        <v/>
      </c>
      <c r="G53" t="str">
        <f ca="1">IF(LEN($E53)&gt;0, IF('Library Prep'!$J$12 = "CD",VLOOKUP($F53,Indices!$F:$G,2,FALSE),
IF(LEN(F53)&gt;0,LEFT(VLOOKUP(F53,OFFSET(Indices!$H$8:$J$103,0,MATCH('Library Prep'!$J46,Indices!$H$6:$AF$6,0)-1),2,FALSE),LEN(VLOOKUP(F53,OFFSET(Indices!$H$8:$J$103,0,MATCH('Library Prep'!$J46,Indices!$H$6:$AF$6,0)-1),2,FALSE))-2),"")), "")</f>
        <v/>
      </c>
      <c r="H53" t="str">
        <f>IF(LEN($E53)&gt;0, IF('Library Prep'!$J$12 = "CD", VLOOKUP($E53, Indices!$H$8:$J$103, 3, FALSE), VLOOKUP($G53&amp;"-7", Indices!$F:$G, 2,FALSE)), "")</f>
        <v/>
      </c>
      <c r="I53" t="str">
        <f ca="1">IF(LEN($E53)&gt;0,IF('Library Prep'!$J$12="CD", VLOOKUP($H53,Indices!$F:$G,2,FALSE),
IF(LEN(F53)&gt;0,LEFT(VLOOKUP(F53,OFFSET(Indices!$H$8:$J$103,0,MATCH('Library Prep'!$J46,Indices!$H$6:$AF$6,0)-1),2,FALSE),LEN(VLOOKUP(F53,OFFSET(Indices!$H$8:$J$103,0,MATCH('Library Prep'!$J46,Indices!$H$6:$AF$6,0)-1),2,FALSE))-2),"")), "")</f>
        <v/>
      </c>
      <c r="J53" t="str">
        <f>IF(LEN($E53)&gt;0, IF('Library Prep'!$J$12 = "CD", IF(LEN(TRIM('Library Prep'!$D46))&gt;0, 'Library Prep'!$D46, ""), VLOOKUP($G53&amp;"-5", Indices!$F:$G, 2,FALSE)), "")</f>
        <v/>
      </c>
      <c r="K53" t="str">
        <f>IF(LEN($E53) &gt; 0, IF('Library Prep'!$J$12 &lt;&gt; "CD", IF(LEN(TRIM('Library Prep'!$C46)) &gt; 0, 'Library Prep'!$D46, ""), ""), "")</f>
        <v/>
      </c>
    </row>
    <row r="54" spans="1:11">
      <c r="A54" t="str">
        <f>IF(LEN(TRIM('Library Prep'!$B47)) &gt; 0, TRIM('Library Prep'!$B47), "")</f>
        <v/>
      </c>
      <c r="B54" t="str">
        <f>IF(AND(LEN(TRIM('Library Prep'!$C$2)) &gt; 0, LEN(TRIM('Library Prep'!$B47))&gt;0), 'Library Prep'!$B47 &amp; "-" &amp; 'Library Prep'!$C$2, "")</f>
        <v/>
      </c>
      <c r="C54" t="str">
        <f>IF(AND(LEN(TRIM('Library Prep'!$C$2)) &gt; 0, LEN(TRIM('Library Prep'!$B47)) &gt; 0), 'Library Prep'!$C$2, "")</f>
        <v/>
      </c>
      <c r="D54" t="str">
        <f>IF(AND(LEN(TRIM('Library Prep'!$C$2)) &gt; 0, LEN(TRIM('Library Prep'!$B47)) &gt; 0), 'Library Prep'!$A47, "")</f>
        <v/>
      </c>
      <c r="E54" t="str">
        <f>IF(OR(LEN(TRIM('Library Prep'!$B47)) = 0, LEN(TRIM('Library Prep'!$J47)) = 0), "", IF('Library Prep'!$J$12="CD", 'Library Prep'!K47, RIGHT('Library Prep'!J47, 1)))</f>
        <v/>
      </c>
      <c r="F54" t="str">
        <f>IF(LEN($E54)&gt;0, IF('Library Prep'!$J$12 = "CD", VLOOKUP($E54, Indices!$H$8:$J$103, 2, FALSE), 'Library Prep'!$K47), "")</f>
        <v/>
      </c>
      <c r="G54" t="str">
        <f ca="1">IF(LEN($E54)&gt;0, IF('Library Prep'!$J$12 = "CD",VLOOKUP($F54,Indices!$F:$G,2,FALSE),
IF(LEN(F54)&gt;0,LEFT(VLOOKUP(F54,OFFSET(Indices!$H$8:$J$103,0,MATCH('Library Prep'!$J47,Indices!$H$6:$AF$6,0)-1),2,FALSE),LEN(VLOOKUP(F54,OFFSET(Indices!$H$8:$J$103,0,MATCH('Library Prep'!$J47,Indices!$H$6:$AF$6,0)-1),2,FALSE))-2),"")), "")</f>
        <v/>
      </c>
      <c r="H54" t="str">
        <f>IF(LEN($E54)&gt;0, IF('Library Prep'!$J$12 = "CD", VLOOKUP($E54, Indices!$H$8:$J$103, 3, FALSE), VLOOKUP($G54&amp;"-7", Indices!$F:$G, 2,FALSE)), "")</f>
        <v/>
      </c>
      <c r="I54" t="str">
        <f ca="1">IF(LEN($E54)&gt;0,IF('Library Prep'!$J$12="CD", VLOOKUP($H54,Indices!$F:$G,2,FALSE),
IF(LEN(F54)&gt;0,LEFT(VLOOKUP(F54,OFFSET(Indices!$H$8:$J$103,0,MATCH('Library Prep'!$J47,Indices!$H$6:$AF$6,0)-1),2,FALSE),LEN(VLOOKUP(F54,OFFSET(Indices!$H$8:$J$103,0,MATCH('Library Prep'!$J47,Indices!$H$6:$AF$6,0)-1),2,FALSE))-2),"")), "")</f>
        <v/>
      </c>
      <c r="J54" t="str">
        <f>IF(LEN($E54)&gt;0, IF('Library Prep'!$J$12 = "CD", IF(LEN(TRIM('Library Prep'!$D47))&gt;0, 'Library Prep'!$D47, ""), VLOOKUP($G54&amp;"-5", Indices!$F:$G, 2,FALSE)), "")</f>
        <v/>
      </c>
      <c r="K54" t="str">
        <f>IF(LEN($E54) &gt; 0, IF('Library Prep'!$J$12 &lt;&gt; "CD", IF(LEN(TRIM('Library Prep'!$C47)) &gt; 0, 'Library Prep'!$D47, ""), ""), "")</f>
        <v/>
      </c>
    </row>
    <row r="55" spans="1:11">
      <c r="A55" t="str">
        <f>IF(LEN(TRIM('Library Prep'!$B48)) &gt; 0, TRIM('Library Prep'!$B48), "")</f>
        <v/>
      </c>
      <c r="B55" t="str">
        <f>IF(AND(LEN(TRIM('Library Prep'!$C$2)) &gt; 0, LEN(TRIM('Library Prep'!$B48))&gt;0), 'Library Prep'!$B48 &amp; "-" &amp; 'Library Prep'!$C$2, "")</f>
        <v/>
      </c>
      <c r="C55" t="str">
        <f>IF(AND(LEN(TRIM('Library Prep'!$C$2)) &gt; 0, LEN(TRIM('Library Prep'!$B48)) &gt; 0), 'Library Prep'!$C$2, "")</f>
        <v/>
      </c>
      <c r="D55" t="str">
        <f>IF(AND(LEN(TRIM('Library Prep'!$C$2)) &gt; 0, LEN(TRIM('Library Prep'!$B48)) &gt; 0), 'Library Prep'!$A48, "")</f>
        <v/>
      </c>
      <c r="E55" t="str">
        <f>IF(OR(LEN(TRIM('Library Prep'!$B48)) = 0, LEN(TRIM('Library Prep'!$J48)) = 0), "", IF('Library Prep'!$J$12="CD", 'Library Prep'!K48, RIGHT('Library Prep'!J48, 1)))</f>
        <v/>
      </c>
      <c r="F55" t="str">
        <f>IF(LEN($E55)&gt;0, IF('Library Prep'!$J$12 = "CD", VLOOKUP($E55, Indices!$H$8:$J$103, 2, FALSE), 'Library Prep'!$K48), "")</f>
        <v/>
      </c>
      <c r="G55" t="str">
        <f ca="1">IF(LEN($E55)&gt;0, IF('Library Prep'!$J$12 = "CD",VLOOKUP($F55,Indices!$F:$G,2,FALSE),
IF(LEN(F55)&gt;0,LEFT(VLOOKUP(F55,OFFSET(Indices!$H$8:$J$103,0,MATCH('Library Prep'!$J48,Indices!$H$6:$AF$6,0)-1),2,FALSE),LEN(VLOOKUP(F55,OFFSET(Indices!$H$8:$J$103,0,MATCH('Library Prep'!$J48,Indices!$H$6:$AF$6,0)-1),2,FALSE))-2),"")), "")</f>
        <v/>
      </c>
      <c r="H55" t="str">
        <f>IF(LEN($E55)&gt;0, IF('Library Prep'!$J$12 = "CD", VLOOKUP($E55, Indices!$H$8:$J$103, 3, FALSE), VLOOKUP($G55&amp;"-7", Indices!$F:$G, 2,FALSE)), "")</f>
        <v/>
      </c>
      <c r="I55" t="str">
        <f ca="1">IF(LEN($E55)&gt;0,IF('Library Prep'!$J$12="CD", VLOOKUP($H55,Indices!$F:$G,2,FALSE),
IF(LEN(F55)&gt;0,LEFT(VLOOKUP(F55,OFFSET(Indices!$H$8:$J$103,0,MATCH('Library Prep'!$J48,Indices!$H$6:$AF$6,0)-1),2,FALSE),LEN(VLOOKUP(F55,OFFSET(Indices!$H$8:$J$103,0,MATCH('Library Prep'!$J48,Indices!$H$6:$AF$6,0)-1),2,FALSE))-2),"")), "")</f>
        <v/>
      </c>
      <c r="J55" t="str">
        <f>IF(LEN($E55)&gt;0, IF('Library Prep'!$J$12 = "CD", IF(LEN(TRIM('Library Prep'!$D48))&gt;0, 'Library Prep'!$D48, ""), VLOOKUP($G55&amp;"-5", Indices!$F:$G, 2,FALSE)), "")</f>
        <v/>
      </c>
      <c r="K55" t="str">
        <f>IF(LEN($E55) &gt; 0, IF('Library Prep'!$J$12 &lt;&gt; "CD", IF(LEN(TRIM('Library Prep'!$C48)) &gt; 0, 'Library Prep'!$D48, ""), ""), "")</f>
        <v/>
      </c>
    </row>
    <row r="56" spans="1:11">
      <c r="A56" t="str">
        <f>IF(LEN(TRIM('Library Prep'!$B49)) &gt; 0, TRIM('Library Prep'!$B49), "")</f>
        <v/>
      </c>
      <c r="B56" t="str">
        <f>IF(AND(LEN(TRIM('Library Prep'!$C$2)) &gt; 0, LEN(TRIM('Library Prep'!$B49))&gt;0), 'Library Prep'!$B49 &amp; "-" &amp; 'Library Prep'!$C$2, "")</f>
        <v/>
      </c>
      <c r="C56" t="str">
        <f>IF(AND(LEN(TRIM('Library Prep'!$C$2)) &gt; 0, LEN(TRIM('Library Prep'!$B49)) &gt; 0), 'Library Prep'!$C$2, "")</f>
        <v/>
      </c>
      <c r="D56" t="str">
        <f>IF(AND(LEN(TRIM('Library Prep'!$C$2)) &gt; 0, LEN(TRIM('Library Prep'!$B49)) &gt; 0), 'Library Prep'!$A49, "")</f>
        <v/>
      </c>
      <c r="E56" t="str">
        <f>IF(OR(LEN(TRIM('Library Prep'!$B49)) = 0, LEN(TRIM('Library Prep'!$J49)) = 0), "", IF('Library Prep'!$J$12="CD", 'Library Prep'!K49, RIGHT('Library Prep'!J49, 1)))</f>
        <v/>
      </c>
      <c r="F56" t="str">
        <f>IF(LEN($E56)&gt;0, IF('Library Prep'!$J$12 = "CD", VLOOKUP($E56, Indices!$H$8:$J$103, 2, FALSE), 'Library Prep'!$K49), "")</f>
        <v/>
      </c>
      <c r="G56" t="str">
        <f ca="1">IF(LEN($E56)&gt;0, IF('Library Prep'!$J$12 = "CD",VLOOKUP($F56,Indices!$F:$G,2,FALSE),
IF(LEN(F56)&gt;0,LEFT(VLOOKUP(F56,OFFSET(Indices!$H$8:$J$103,0,MATCH('Library Prep'!$J49,Indices!$H$6:$AF$6,0)-1),2,FALSE),LEN(VLOOKUP(F56,OFFSET(Indices!$H$8:$J$103,0,MATCH('Library Prep'!$J49,Indices!$H$6:$AF$6,0)-1),2,FALSE))-2),"")), "")</f>
        <v/>
      </c>
      <c r="H56" t="str">
        <f>IF(LEN($E56)&gt;0, IF('Library Prep'!$J$12 = "CD", VLOOKUP($E56, Indices!$H$8:$J$103, 3, FALSE), VLOOKUP($G56&amp;"-7", Indices!$F:$G, 2,FALSE)), "")</f>
        <v/>
      </c>
      <c r="I56" t="str">
        <f ca="1">IF(LEN($E56)&gt;0,IF('Library Prep'!$J$12="CD", VLOOKUP($H56,Indices!$F:$G,2,FALSE),
IF(LEN(F56)&gt;0,LEFT(VLOOKUP(F56,OFFSET(Indices!$H$8:$J$103,0,MATCH('Library Prep'!$J49,Indices!$H$6:$AF$6,0)-1),2,FALSE),LEN(VLOOKUP(F56,OFFSET(Indices!$H$8:$J$103,0,MATCH('Library Prep'!$J49,Indices!$H$6:$AF$6,0)-1),2,FALSE))-2),"")), "")</f>
        <v/>
      </c>
      <c r="J56" t="str">
        <f>IF(LEN($E56)&gt;0, IF('Library Prep'!$J$12 = "CD", IF(LEN(TRIM('Library Prep'!$D49))&gt;0, 'Library Prep'!$D49, ""), VLOOKUP($G56&amp;"-5", Indices!$F:$G, 2,FALSE)), "")</f>
        <v/>
      </c>
      <c r="K56" t="str">
        <f>IF(LEN($E56) &gt; 0, IF('Library Prep'!$J$12 &lt;&gt; "CD", IF(LEN(TRIM('Library Prep'!$C49)) &gt; 0, 'Library Prep'!$D49, ""), ""), "")</f>
        <v/>
      </c>
    </row>
    <row r="57" spans="1:11">
      <c r="A57" t="str">
        <f>IF(LEN(TRIM('Library Prep'!$B50)) &gt; 0, TRIM('Library Prep'!$B50), "")</f>
        <v/>
      </c>
      <c r="B57" t="str">
        <f>IF(AND(LEN(TRIM('Library Prep'!$C$2)) &gt; 0, LEN(TRIM('Library Prep'!$B50))&gt;0), 'Library Prep'!$B50 &amp; "-" &amp; 'Library Prep'!$C$2, "")</f>
        <v/>
      </c>
      <c r="C57" t="str">
        <f>IF(AND(LEN(TRIM('Library Prep'!$C$2)) &gt; 0, LEN(TRIM('Library Prep'!$B50)) &gt; 0), 'Library Prep'!$C$2, "")</f>
        <v/>
      </c>
      <c r="D57" t="str">
        <f>IF(AND(LEN(TRIM('Library Prep'!$C$2)) &gt; 0, LEN(TRIM('Library Prep'!$B50)) &gt; 0), 'Library Prep'!$A50, "")</f>
        <v/>
      </c>
      <c r="E57" t="str">
        <f>IF(OR(LEN(TRIM('Library Prep'!$B50)) = 0, LEN(TRIM('Library Prep'!$J50)) = 0), "", IF('Library Prep'!$J$12="CD", 'Library Prep'!K50, RIGHT('Library Prep'!J50, 1)))</f>
        <v/>
      </c>
      <c r="F57" t="str">
        <f>IF(LEN($E57)&gt;0, IF('Library Prep'!$J$12 = "CD", VLOOKUP($E57, Indices!$H$8:$J$103, 2, FALSE), 'Library Prep'!$K50), "")</f>
        <v/>
      </c>
      <c r="G57" t="str">
        <f ca="1">IF(LEN($E57)&gt;0, IF('Library Prep'!$J$12 = "CD",VLOOKUP($F57,Indices!$F:$G,2,FALSE),
IF(LEN(F57)&gt;0,LEFT(VLOOKUP(F57,OFFSET(Indices!$H$8:$J$103,0,MATCH('Library Prep'!$J50,Indices!$H$6:$AF$6,0)-1),2,FALSE),LEN(VLOOKUP(F57,OFFSET(Indices!$H$8:$J$103,0,MATCH('Library Prep'!$J50,Indices!$H$6:$AF$6,0)-1),2,FALSE))-2),"")), "")</f>
        <v/>
      </c>
      <c r="H57" t="str">
        <f>IF(LEN($E57)&gt;0, IF('Library Prep'!$J$12 = "CD", VLOOKUP($E57, Indices!$H$8:$J$103, 3, FALSE), VLOOKUP($G57&amp;"-7", Indices!$F:$G, 2,FALSE)), "")</f>
        <v/>
      </c>
      <c r="I57" t="str">
        <f ca="1">IF(LEN($E57)&gt;0,IF('Library Prep'!$J$12="CD", VLOOKUP($H57,Indices!$F:$G,2,FALSE),
IF(LEN(F57)&gt;0,LEFT(VLOOKUP(F57,OFFSET(Indices!$H$8:$J$103,0,MATCH('Library Prep'!$J50,Indices!$H$6:$AF$6,0)-1),2,FALSE),LEN(VLOOKUP(F57,OFFSET(Indices!$H$8:$J$103,0,MATCH('Library Prep'!$J50,Indices!$H$6:$AF$6,0)-1),2,FALSE))-2),"")), "")</f>
        <v/>
      </c>
      <c r="J57" t="str">
        <f>IF(LEN($E57)&gt;0, IF('Library Prep'!$J$12 = "CD", IF(LEN(TRIM('Library Prep'!$D50))&gt;0, 'Library Prep'!$D50, ""), VLOOKUP($G57&amp;"-5", Indices!$F:$G, 2,FALSE)), "")</f>
        <v/>
      </c>
      <c r="K57" t="str">
        <f>IF(LEN($E57) &gt; 0, IF('Library Prep'!$J$12 &lt;&gt; "CD", IF(LEN(TRIM('Library Prep'!$C50)) &gt; 0, 'Library Prep'!$D50, ""), ""), "")</f>
        <v/>
      </c>
    </row>
    <row r="58" spans="1:11">
      <c r="A58" t="str">
        <f>IF(LEN(TRIM('Library Prep'!$B51)) &gt; 0, TRIM('Library Prep'!$B51), "")</f>
        <v/>
      </c>
      <c r="B58" t="str">
        <f>IF(AND(LEN(TRIM('Library Prep'!$C$2)) &gt; 0, LEN(TRIM('Library Prep'!$B51))&gt;0), 'Library Prep'!$B51 &amp; "-" &amp; 'Library Prep'!$C$2, "")</f>
        <v/>
      </c>
      <c r="C58" t="str">
        <f>IF(AND(LEN(TRIM('Library Prep'!$C$2)) &gt; 0, LEN(TRIM('Library Prep'!$B51)) &gt; 0), 'Library Prep'!$C$2, "")</f>
        <v/>
      </c>
      <c r="D58" t="str">
        <f>IF(AND(LEN(TRIM('Library Prep'!$C$2)) &gt; 0, LEN(TRIM('Library Prep'!$B51)) &gt; 0), 'Library Prep'!$A51, "")</f>
        <v/>
      </c>
      <c r="E58" t="str">
        <f>IF(OR(LEN(TRIM('Library Prep'!$B51)) = 0, LEN(TRIM('Library Prep'!$J51)) = 0), "", IF('Library Prep'!$J$12="CD", 'Library Prep'!K51, RIGHT('Library Prep'!J51, 1)))</f>
        <v/>
      </c>
      <c r="F58" t="str">
        <f>IF(LEN($E58)&gt;0, IF('Library Prep'!$J$12 = "CD", VLOOKUP($E58, Indices!$H$8:$J$103, 2, FALSE), 'Library Prep'!$K51), "")</f>
        <v/>
      </c>
      <c r="G58" t="str">
        <f ca="1">IF(LEN($E58)&gt;0, IF('Library Prep'!$J$12 = "CD",VLOOKUP($F58,Indices!$F:$G,2,FALSE),
IF(LEN(F58)&gt;0,LEFT(VLOOKUP(F58,OFFSET(Indices!$H$8:$J$103,0,MATCH('Library Prep'!$J51,Indices!$H$6:$AF$6,0)-1),2,FALSE),LEN(VLOOKUP(F58,OFFSET(Indices!$H$8:$J$103,0,MATCH('Library Prep'!$J51,Indices!$H$6:$AF$6,0)-1),2,FALSE))-2),"")), "")</f>
        <v/>
      </c>
      <c r="H58" t="str">
        <f>IF(LEN($E58)&gt;0, IF('Library Prep'!$J$12 = "CD", VLOOKUP($E58, Indices!$H$8:$J$103, 3, FALSE), VLOOKUP($G58&amp;"-7", Indices!$F:$G, 2,FALSE)), "")</f>
        <v/>
      </c>
      <c r="I58" t="str">
        <f ca="1">IF(LEN($E58)&gt;0,IF('Library Prep'!$J$12="CD", VLOOKUP($H58,Indices!$F:$G,2,FALSE),
IF(LEN(F58)&gt;0,LEFT(VLOOKUP(F58,OFFSET(Indices!$H$8:$J$103,0,MATCH('Library Prep'!$J51,Indices!$H$6:$AF$6,0)-1),2,FALSE),LEN(VLOOKUP(F58,OFFSET(Indices!$H$8:$J$103,0,MATCH('Library Prep'!$J51,Indices!$H$6:$AF$6,0)-1),2,FALSE))-2),"")), "")</f>
        <v/>
      </c>
      <c r="J58" t="str">
        <f>IF(LEN($E58)&gt;0, IF('Library Prep'!$J$12 = "CD", IF(LEN(TRIM('Library Prep'!$D51))&gt;0, 'Library Prep'!$D51, ""), VLOOKUP($G58&amp;"-5", Indices!$F:$G, 2,FALSE)), "")</f>
        <v/>
      </c>
      <c r="K58" t="str">
        <f>IF(LEN($E58) &gt; 0, IF('Library Prep'!$J$12 &lt;&gt; "CD", IF(LEN(TRIM('Library Prep'!$C51)) &gt; 0, 'Library Prep'!$D51, ""), ""), "")</f>
        <v/>
      </c>
    </row>
    <row r="59" spans="1:11">
      <c r="A59" t="str">
        <f>IF(LEN(TRIM('Library Prep'!$B52)) &gt; 0, TRIM('Library Prep'!$B52), "")</f>
        <v/>
      </c>
      <c r="B59" t="str">
        <f>IF(AND(LEN(TRIM('Library Prep'!$C$2)) &gt; 0, LEN(TRIM('Library Prep'!$B52))&gt;0), 'Library Prep'!$B52 &amp; "-" &amp; 'Library Prep'!$C$2, "")</f>
        <v/>
      </c>
      <c r="C59" t="str">
        <f>IF(AND(LEN(TRIM('Library Prep'!$C$2)) &gt; 0, LEN(TRIM('Library Prep'!$B52)) &gt; 0), 'Library Prep'!$C$2, "")</f>
        <v/>
      </c>
      <c r="D59" t="str">
        <f>IF(AND(LEN(TRIM('Library Prep'!$C$2)) &gt; 0, LEN(TRIM('Library Prep'!$B52)) &gt; 0), 'Library Prep'!$A52, "")</f>
        <v/>
      </c>
      <c r="E59" t="str">
        <f>IF(OR(LEN(TRIM('Library Prep'!$B52)) = 0, LEN(TRIM('Library Prep'!$J52)) = 0), "", IF('Library Prep'!$J$12="CD", 'Library Prep'!K52, RIGHT('Library Prep'!J52, 1)))</f>
        <v/>
      </c>
      <c r="F59" t="str">
        <f>IF(LEN($E59)&gt;0, IF('Library Prep'!$J$12 = "CD", VLOOKUP($E59, Indices!$H$8:$J$103, 2, FALSE), 'Library Prep'!$K52), "")</f>
        <v/>
      </c>
      <c r="G59" t="str">
        <f ca="1">IF(LEN($E59)&gt;0, IF('Library Prep'!$J$12 = "CD",VLOOKUP($F59,Indices!$F:$G,2,FALSE),
IF(LEN(F59)&gt;0,LEFT(VLOOKUP(F59,OFFSET(Indices!$H$8:$J$103,0,MATCH('Library Prep'!$J52,Indices!$H$6:$AF$6,0)-1),2,FALSE),LEN(VLOOKUP(F59,OFFSET(Indices!$H$8:$J$103,0,MATCH('Library Prep'!$J52,Indices!$H$6:$AF$6,0)-1),2,FALSE))-2),"")), "")</f>
        <v/>
      </c>
      <c r="H59" t="str">
        <f>IF(LEN($E59)&gt;0, IF('Library Prep'!$J$12 = "CD", VLOOKUP($E59, Indices!$H$8:$J$103, 3, FALSE), VLOOKUP($G59&amp;"-7", Indices!$F:$G, 2,FALSE)), "")</f>
        <v/>
      </c>
      <c r="I59" t="str">
        <f ca="1">IF(LEN($E59)&gt;0,IF('Library Prep'!$J$12="CD", VLOOKUP($H59,Indices!$F:$G,2,FALSE),
IF(LEN(F59)&gt;0,LEFT(VLOOKUP(F59,OFFSET(Indices!$H$8:$J$103,0,MATCH('Library Prep'!$J52,Indices!$H$6:$AF$6,0)-1),2,FALSE),LEN(VLOOKUP(F59,OFFSET(Indices!$H$8:$J$103,0,MATCH('Library Prep'!$J52,Indices!$H$6:$AF$6,0)-1),2,FALSE))-2),"")), "")</f>
        <v/>
      </c>
      <c r="J59" t="str">
        <f>IF(LEN($E59)&gt;0, IF('Library Prep'!$J$12 = "CD", IF(LEN(TRIM('Library Prep'!$D52))&gt;0, 'Library Prep'!$D52, ""), VLOOKUP($G59&amp;"-5", Indices!$F:$G, 2,FALSE)), "")</f>
        <v/>
      </c>
      <c r="K59" t="str">
        <f>IF(LEN($E59) &gt; 0, IF('Library Prep'!$J$12 &lt;&gt; "CD", IF(LEN(TRIM('Library Prep'!$C52)) &gt; 0, 'Library Prep'!$D52, ""), ""), "")</f>
        <v/>
      </c>
    </row>
    <row r="60" spans="1:11">
      <c r="A60" t="str">
        <f>IF(LEN(TRIM('Library Prep'!$B53)) &gt; 0, TRIM('Library Prep'!$B53), "")</f>
        <v/>
      </c>
      <c r="B60" t="str">
        <f>IF(AND(LEN(TRIM('Library Prep'!$C$2)) &gt; 0, LEN(TRIM('Library Prep'!$B53))&gt;0), 'Library Prep'!$B53 &amp; "-" &amp; 'Library Prep'!$C$2, "")</f>
        <v/>
      </c>
      <c r="C60" t="str">
        <f>IF(AND(LEN(TRIM('Library Prep'!$C$2)) &gt; 0, LEN(TRIM('Library Prep'!$B53)) &gt; 0), 'Library Prep'!$C$2, "")</f>
        <v/>
      </c>
      <c r="D60" t="str">
        <f>IF(AND(LEN(TRIM('Library Prep'!$C$2)) &gt; 0, LEN(TRIM('Library Prep'!$B53)) &gt; 0), 'Library Prep'!$A53, "")</f>
        <v/>
      </c>
      <c r="E60" t="str">
        <f>IF(OR(LEN(TRIM('Library Prep'!$B53)) = 0, LEN(TRIM('Library Prep'!$J53)) = 0), "", IF('Library Prep'!$J$12="CD", 'Library Prep'!K53, RIGHT('Library Prep'!J53, 1)))</f>
        <v/>
      </c>
      <c r="F60" t="str">
        <f>IF(LEN($E60)&gt;0, IF('Library Prep'!$J$12 = "CD", VLOOKUP($E60, Indices!$H$8:$J$103, 2, FALSE), 'Library Prep'!$K53), "")</f>
        <v/>
      </c>
      <c r="G60" t="str">
        <f ca="1">IF(LEN($E60)&gt;0, IF('Library Prep'!$J$12 = "CD",VLOOKUP($F60,Indices!$F:$G,2,FALSE),
IF(LEN(F60)&gt;0,LEFT(VLOOKUP(F60,OFFSET(Indices!$H$8:$J$103,0,MATCH('Library Prep'!$J53,Indices!$H$6:$AF$6,0)-1),2,FALSE),LEN(VLOOKUP(F60,OFFSET(Indices!$H$8:$J$103,0,MATCH('Library Prep'!$J53,Indices!$H$6:$AF$6,0)-1),2,FALSE))-2),"")), "")</f>
        <v/>
      </c>
      <c r="H60" t="str">
        <f>IF(LEN($E60)&gt;0, IF('Library Prep'!$J$12 = "CD", VLOOKUP($E60, Indices!$H$8:$J$103, 3, FALSE), VLOOKUP($G60&amp;"-7", Indices!$F:$G, 2,FALSE)), "")</f>
        <v/>
      </c>
      <c r="I60" t="str">
        <f ca="1">IF(LEN($E60)&gt;0,IF('Library Prep'!$J$12="CD", VLOOKUP($H60,Indices!$F:$G,2,FALSE),
IF(LEN(F60)&gt;0,LEFT(VLOOKUP(F60,OFFSET(Indices!$H$8:$J$103,0,MATCH('Library Prep'!$J53,Indices!$H$6:$AF$6,0)-1),2,FALSE),LEN(VLOOKUP(F60,OFFSET(Indices!$H$8:$J$103,0,MATCH('Library Prep'!$J53,Indices!$H$6:$AF$6,0)-1),2,FALSE))-2),"")), "")</f>
        <v/>
      </c>
      <c r="J60" t="str">
        <f>IF(LEN($E60)&gt;0, IF('Library Prep'!$J$12 = "CD", IF(LEN(TRIM('Library Prep'!$D53))&gt;0, 'Library Prep'!$D53, ""), VLOOKUP($G60&amp;"-5", Indices!$F:$G, 2,FALSE)), "")</f>
        <v/>
      </c>
      <c r="K60" t="str">
        <f>IF(LEN($E60) &gt; 0, IF('Library Prep'!$J$12 &lt;&gt; "CD", IF(LEN(TRIM('Library Prep'!$C53)) &gt; 0, 'Library Prep'!$D53, ""), ""), "")</f>
        <v/>
      </c>
    </row>
    <row r="61" spans="1:11">
      <c r="A61" t="str">
        <f>IF(LEN(TRIM('Library Prep'!$B54)) &gt; 0, TRIM('Library Prep'!$B54), "")</f>
        <v/>
      </c>
      <c r="B61" t="str">
        <f>IF(AND(LEN(TRIM('Library Prep'!$C$2)) &gt; 0, LEN(TRIM('Library Prep'!$B54))&gt;0), 'Library Prep'!$B54 &amp; "-" &amp; 'Library Prep'!$C$2, "")</f>
        <v/>
      </c>
      <c r="C61" t="str">
        <f>IF(AND(LEN(TRIM('Library Prep'!$C$2)) &gt; 0, LEN(TRIM('Library Prep'!$B54)) &gt; 0), 'Library Prep'!$C$2, "")</f>
        <v/>
      </c>
      <c r="D61" t="str">
        <f>IF(AND(LEN(TRIM('Library Prep'!$C$2)) &gt; 0, LEN(TRIM('Library Prep'!$B54)) &gt; 0), 'Library Prep'!$A54, "")</f>
        <v/>
      </c>
      <c r="E61" t="str">
        <f>IF(OR(LEN(TRIM('Library Prep'!$B54)) = 0, LEN(TRIM('Library Prep'!$J54)) = 0), "", IF('Library Prep'!$J$12="CD", 'Library Prep'!K54, RIGHT('Library Prep'!J54, 1)))</f>
        <v/>
      </c>
      <c r="F61" t="str">
        <f>IF(LEN($E61)&gt;0, IF('Library Prep'!$J$12 = "CD", VLOOKUP($E61, Indices!$H$8:$J$103, 2, FALSE), 'Library Prep'!$K54), "")</f>
        <v/>
      </c>
      <c r="G61" t="str">
        <f ca="1">IF(LEN($E61)&gt;0, IF('Library Prep'!$J$12 = "CD",VLOOKUP($F61,Indices!$F:$G,2,FALSE),
IF(LEN(F61)&gt;0,LEFT(VLOOKUP(F61,OFFSET(Indices!$H$8:$J$103,0,MATCH('Library Prep'!$J54,Indices!$H$6:$AF$6,0)-1),2,FALSE),LEN(VLOOKUP(F61,OFFSET(Indices!$H$8:$J$103,0,MATCH('Library Prep'!$J54,Indices!$H$6:$AF$6,0)-1),2,FALSE))-2),"")), "")</f>
        <v/>
      </c>
      <c r="H61" t="str">
        <f>IF(LEN($E61)&gt;0, IF('Library Prep'!$J$12 = "CD", VLOOKUP($E61, Indices!$H$8:$J$103, 3, FALSE), VLOOKUP($G61&amp;"-7", Indices!$F:$G, 2,FALSE)), "")</f>
        <v/>
      </c>
      <c r="I61" t="str">
        <f ca="1">IF(LEN($E61)&gt;0,IF('Library Prep'!$J$12="CD", VLOOKUP($H61,Indices!$F:$G,2,FALSE),
IF(LEN(F61)&gt;0,LEFT(VLOOKUP(F61,OFFSET(Indices!$H$8:$J$103,0,MATCH('Library Prep'!$J54,Indices!$H$6:$AF$6,0)-1),2,FALSE),LEN(VLOOKUP(F61,OFFSET(Indices!$H$8:$J$103,0,MATCH('Library Prep'!$J54,Indices!$H$6:$AF$6,0)-1),2,FALSE))-2),"")), "")</f>
        <v/>
      </c>
      <c r="J61" t="str">
        <f>IF(LEN($E61)&gt;0, IF('Library Prep'!$J$12 = "CD", IF(LEN(TRIM('Library Prep'!$D54))&gt;0, 'Library Prep'!$D54, ""), VLOOKUP($G61&amp;"-5", Indices!$F:$G, 2,FALSE)), "")</f>
        <v/>
      </c>
      <c r="K61" t="str">
        <f>IF(LEN($E61) &gt; 0, IF('Library Prep'!$J$12 &lt;&gt; "CD", IF(LEN(TRIM('Library Prep'!$C54)) &gt; 0, 'Library Prep'!$D54, ""), ""), "")</f>
        <v/>
      </c>
    </row>
    <row r="62" spans="1:11">
      <c r="A62" t="str">
        <f>IF(LEN(TRIM('Library Prep'!$B55)) &gt; 0, TRIM('Library Prep'!$B55), "")</f>
        <v/>
      </c>
      <c r="B62" t="str">
        <f>IF(AND(LEN(TRIM('Library Prep'!$C$2)) &gt; 0, LEN(TRIM('Library Prep'!$B55))&gt;0), 'Library Prep'!$B55 &amp; "-" &amp; 'Library Prep'!$C$2, "")</f>
        <v/>
      </c>
      <c r="C62" t="str">
        <f>IF(AND(LEN(TRIM('Library Prep'!$C$2)) &gt; 0, LEN(TRIM('Library Prep'!$B55)) &gt; 0), 'Library Prep'!$C$2, "")</f>
        <v/>
      </c>
      <c r="D62" t="str">
        <f>IF(AND(LEN(TRIM('Library Prep'!$C$2)) &gt; 0, LEN(TRIM('Library Prep'!$B55)) &gt; 0), 'Library Prep'!$A55, "")</f>
        <v/>
      </c>
      <c r="E62" t="str">
        <f>IF(OR(LEN(TRIM('Library Prep'!$B55)) = 0, LEN(TRIM('Library Prep'!$J55)) = 0), "", IF('Library Prep'!$J$12="CD", 'Library Prep'!K55, RIGHT('Library Prep'!J55, 1)))</f>
        <v/>
      </c>
      <c r="F62" t="str">
        <f>IF(LEN($E62)&gt;0, IF('Library Prep'!$J$12 = "CD", VLOOKUP($E62, Indices!$H$8:$J$103, 2, FALSE), 'Library Prep'!$K55), "")</f>
        <v/>
      </c>
      <c r="G62" t="str">
        <f ca="1">IF(LEN($E62)&gt;0, IF('Library Prep'!$J$12 = "CD",VLOOKUP($F62,Indices!$F:$G,2,FALSE),
IF(LEN(F62)&gt;0,LEFT(VLOOKUP(F62,OFFSET(Indices!$H$8:$J$103,0,MATCH('Library Prep'!$J55,Indices!$H$6:$AF$6,0)-1),2,FALSE),LEN(VLOOKUP(F62,OFFSET(Indices!$H$8:$J$103,0,MATCH('Library Prep'!$J55,Indices!$H$6:$AF$6,0)-1),2,FALSE))-2),"")), "")</f>
        <v/>
      </c>
      <c r="H62" t="str">
        <f>IF(LEN($E62)&gt;0, IF('Library Prep'!$J$12 = "CD", VLOOKUP($E62, Indices!$H$8:$J$103, 3, FALSE), VLOOKUP($G62&amp;"-7", Indices!$F:$G, 2,FALSE)), "")</f>
        <v/>
      </c>
      <c r="I62" t="str">
        <f ca="1">IF(LEN($E62)&gt;0,IF('Library Prep'!$J$12="CD", VLOOKUP($H62,Indices!$F:$G,2,FALSE),
IF(LEN(F62)&gt;0,LEFT(VLOOKUP(F62,OFFSET(Indices!$H$8:$J$103,0,MATCH('Library Prep'!$J55,Indices!$H$6:$AF$6,0)-1),2,FALSE),LEN(VLOOKUP(F62,OFFSET(Indices!$H$8:$J$103,0,MATCH('Library Prep'!$J55,Indices!$H$6:$AF$6,0)-1),2,FALSE))-2),"")), "")</f>
        <v/>
      </c>
      <c r="J62" t="str">
        <f>IF(LEN($E62)&gt;0, IF('Library Prep'!$J$12 = "CD", IF(LEN(TRIM('Library Prep'!$D55))&gt;0, 'Library Prep'!$D55, ""), VLOOKUP($G62&amp;"-5", Indices!$F:$G, 2,FALSE)), "")</f>
        <v/>
      </c>
      <c r="K62" t="str">
        <f>IF(LEN($E62) &gt; 0, IF('Library Prep'!$J$12 &lt;&gt; "CD", IF(LEN(TRIM('Library Prep'!$C55)) &gt; 0, 'Library Prep'!$D55, ""), ""), "")</f>
        <v/>
      </c>
    </row>
    <row r="63" spans="1:11">
      <c r="A63" t="str">
        <f>IF(LEN(TRIM('Library Prep'!$B56)) &gt; 0, TRIM('Library Prep'!$B56), "")</f>
        <v/>
      </c>
      <c r="B63" t="str">
        <f>IF(AND(LEN(TRIM('Library Prep'!$C$2)) &gt; 0, LEN(TRIM('Library Prep'!$B56))&gt;0), 'Library Prep'!$B56 &amp; "-" &amp; 'Library Prep'!$C$2, "")</f>
        <v/>
      </c>
      <c r="C63" t="str">
        <f>IF(AND(LEN(TRIM('Library Prep'!$C$2)) &gt; 0, LEN(TRIM('Library Prep'!$B56)) &gt; 0), 'Library Prep'!$C$2, "")</f>
        <v/>
      </c>
      <c r="D63" t="str">
        <f>IF(AND(LEN(TRIM('Library Prep'!$C$2)) &gt; 0, LEN(TRIM('Library Prep'!$B56)) &gt; 0), 'Library Prep'!$A56, "")</f>
        <v/>
      </c>
      <c r="E63" t="str">
        <f>IF(OR(LEN(TRIM('Library Prep'!$B56)) = 0, LEN(TRIM('Library Prep'!$J56)) = 0), "", IF('Library Prep'!$J$12="CD", 'Library Prep'!K56, RIGHT('Library Prep'!J56, 1)))</f>
        <v/>
      </c>
      <c r="F63" t="str">
        <f>IF(LEN($E63)&gt;0, IF('Library Prep'!$J$12 = "CD", VLOOKUP($E63, Indices!$H$8:$J$103, 2, FALSE), 'Library Prep'!$K56), "")</f>
        <v/>
      </c>
      <c r="G63" t="str">
        <f ca="1">IF(LEN($E63)&gt;0, IF('Library Prep'!$J$12 = "CD",VLOOKUP($F63,Indices!$F:$G,2,FALSE),
IF(LEN(F63)&gt;0,LEFT(VLOOKUP(F63,OFFSET(Indices!$H$8:$J$103,0,MATCH('Library Prep'!$J56,Indices!$H$6:$AF$6,0)-1),2,FALSE),LEN(VLOOKUP(F63,OFFSET(Indices!$H$8:$J$103,0,MATCH('Library Prep'!$J56,Indices!$H$6:$AF$6,0)-1),2,FALSE))-2),"")), "")</f>
        <v/>
      </c>
      <c r="H63" t="str">
        <f>IF(LEN($E63)&gt;0, IF('Library Prep'!$J$12 = "CD", VLOOKUP($E63, Indices!$H$8:$J$103, 3, FALSE), VLOOKUP($G63&amp;"-7", Indices!$F:$G, 2,FALSE)), "")</f>
        <v/>
      </c>
      <c r="I63" t="str">
        <f ca="1">IF(LEN($E63)&gt;0,IF('Library Prep'!$J$12="CD", VLOOKUP($H63,Indices!$F:$G,2,FALSE),
IF(LEN(F63)&gt;0,LEFT(VLOOKUP(F63,OFFSET(Indices!$H$8:$J$103,0,MATCH('Library Prep'!$J56,Indices!$H$6:$AF$6,0)-1),2,FALSE),LEN(VLOOKUP(F63,OFFSET(Indices!$H$8:$J$103,0,MATCH('Library Prep'!$J56,Indices!$H$6:$AF$6,0)-1),2,FALSE))-2),"")), "")</f>
        <v/>
      </c>
      <c r="J63" t="str">
        <f>IF(LEN($E63)&gt;0, IF('Library Prep'!$J$12 = "CD", IF(LEN(TRIM('Library Prep'!$D56))&gt;0, 'Library Prep'!$D56, ""), VLOOKUP($G63&amp;"-5", Indices!$F:$G, 2,FALSE)), "")</f>
        <v/>
      </c>
      <c r="K63" t="str">
        <f>IF(LEN($E63) &gt; 0, IF('Library Prep'!$J$12 &lt;&gt; "CD", IF(LEN(TRIM('Library Prep'!$C56)) &gt; 0, 'Library Prep'!$D56, ""), ""), "")</f>
        <v/>
      </c>
    </row>
    <row r="64" spans="1:11">
      <c r="A64" t="str">
        <f>IF(LEN(TRIM('Library Prep'!$B57)) &gt; 0, TRIM('Library Prep'!$B57), "")</f>
        <v/>
      </c>
      <c r="B64" t="str">
        <f>IF(AND(LEN(TRIM('Library Prep'!$C$2)) &gt; 0, LEN(TRIM('Library Prep'!$B57))&gt;0), 'Library Prep'!$B57 &amp; "-" &amp; 'Library Prep'!$C$2, "")</f>
        <v/>
      </c>
      <c r="C64" t="str">
        <f>IF(AND(LEN(TRIM('Library Prep'!$C$2)) &gt; 0, LEN(TRIM('Library Prep'!$B57)) &gt; 0), 'Library Prep'!$C$2, "")</f>
        <v/>
      </c>
      <c r="D64" t="str">
        <f>IF(AND(LEN(TRIM('Library Prep'!$C$2)) &gt; 0, LEN(TRIM('Library Prep'!$B57)) &gt; 0), 'Library Prep'!$A57, "")</f>
        <v/>
      </c>
      <c r="E64" t="str">
        <f>IF(OR(LEN(TRIM('Library Prep'!$B57)) = 0, LEN(TRIM('Library Prep'!$J57)) = 0), "", IF('Library Prep'!$J$12="CD", 'Library Prep'!K57, RIGHT('Library Prep'!J57, 1)))</f>
        <v/>
      </c>
      <c r="F64" t="str">
        <f>IF(LEN($E64)&gt;0, IF('Library Prep'!$J$12 = "CD", VLOOKUP($E64, Indices!$H$8:$J$103, 2, FALSE), 'Library Prep'!$K57), "")</f>
        <v/>
      </c>
      <c r="G64" t="str">
        <f ca="1">IF(LEN($E64)&gt;0, IF('Library Prep'!$J$12 = "CD",VLOOKUP($F64,Indices!$F:$G,2,FALSE),
IF(LEN(F64)&gt;0,LEFT(VLOOKUP(F64,OFFSET(Indices!$H$8:$J$103,0,MATCH('Library Prep'!$J57,Indices!$H$6:$AF$6,0)-1),2,FALSE),LEN(VLOOKUP(F64,OFFSET(Indices!$H$8:$J$103,0,MATCH('Library Prep'!$J57,Indices!$H$6:$AF$6,0)-1),2,FALSE))-2),"")), "")</f>
        <v/>
      </c>
      <c r="H64" t="str">
        <f>IF(LEN($E64)&gt;0, IF('Library Prep'!$J$12 = "CD", VLOOKUP($E64, Indices!$H$8:$J$103, 3, FALSE), VLOOKUP($G64&amp;"-7", Indices!$F:$G, 2,FALSE)), "")</f>
        <v/>
      </c>
      <c r="I64" t="str">
        <f ca="1">IF(LEN($E64)&gt;0,IF('Library Prep'!$J$12="CD", VLOOKUP($H64,Indices!$F:$G,2,FALSE),
IF(LEN(F64)&gt;0,LEFT(VLOOKUP(F64,OFFSET(Indices!$H$8:$J$103,0,MATCH('Library Prep'!$J57,Indices!$H$6:$AF$6,0)-1),2,FALSE),LEN(VLOOKUP(F64,OFFSET(Indices!$H$8:$J$103,0,MATCH('Library Prep'!$J57,Indices!$H$6:$AF$6,0)-1),2,FALSE))-2),"")), "")</f>
        <v/>
      </c>
      <c r="J64" t="str">
        <f>IF(LEN($E64)&gt;0, IF('Library Prep'!$J$12 = "CD", IF(LEN(TRIM('Library Prep'!$D57))&gt;0, 'Library Prep'!$D57, ""), VLOOKUP($G64&amp;"-5", Indices!$F:$G, 2,FALSE)), "")</f>
        <v/>
      </c>
      <c r="K64" t="str">
        <f>IF(LEN($E64) &gt; 0, IF('Library Prep'!$J$12 &lt;&gt; "CD", IF(LEN(TRIM('Library Prep'!$C57)) &gt; 0, 'Library Prep'!$D57, ""), ""), "")</f>
        <v/>
      </c>
    </row>
    <row r="65" spans="1:11">
      <c r="A65" t="str">
        <f>IF(LEN(TRIM('Library Prep'!$B58)) &gt; 0, TRIM('Library Prep'!$B58), "")</f>
        <v/>
      </c>
      <c r="B65" t="str">
        <f>IF(AND(LEN(TRIM('Library Prep'!$C$2)) &gt; 0, LEN(TRIM('Library Prep'!$B58))&gt;0), 'Library Prep'!$B58 &amp; "-" &amp; 'Library Prep'!$C$2, "")</f>
        <v/>
      </c>
      <c r="C65" t="str">
        <f>IF(AND(LEN(TRIM('Library Prep'!$C$2)) &gt; 0, LEN(TRIM('Library Prep'!$B58)) &gt; 0), 'Library Prep'!$C$2, "")</f>
        <v/>
      </c>
      <c r="D65" t="str">
        <f>IF(AND(LEN(TRIM('Library Prep'!$C$2)) &gt; 0, LEN(TRIM('Library Prep'!$B58)) &gt; 0), 'Library Prep'!$A58, "")</f>
        <v/>
      </c>
      <c r="E65" t="str">
        <f>IF(OR(LEN(TRIM('Library Prep'!$B58)) = 0, LEN(TRIM('Library Prep'!$J58)) = 0), "", IF('Library Prep'!$J$12="CD", 'Library Prep'!K58, RIGHT('Library Prep'!J58, 1)))</f>
        <v/>
      </c>
      <c r="F65" t="str">
        <f>IF(LEN($E65)&gt;0, IF('Library Prep'!$J$12 = "CD", VLOOKUP($E65, Indices!$H$8:$J$103, 2, FALSE), 'Library Prep'!$K58), "")</f>
        <v/>
      </c>
      <c r="G65" t="str">
        <f ca="1">IF(LEN($E65)&gt;0, IF('Library Prep'!$J$12 = "CD",VLOOKUP($F65,Indices!$F:$G,2,FALSE),
IF(LEN(F65)&gt;0,LEFT(VLOOKUP(F65,OFFSET(Indices!$H$8:$J$103,0,MATCH('Library Prep'!$J58,Indices!$H$6:$AF$6,0)-1),2,FALSE),LEN(VLOOKUP(F65,OFFSET(Indices!$H$8:$J$103,0,MATCH('Library Prep'!$J58,Indices!$H$6:$AF$6,0)-1),2,FALSE))-2),"")), "")</f>
        <v/>
      </c>
      <c r="H65" t="str">
        <f>IF(LEN($E65)&gt;0, IF('Library Prep'!$J$12 = "CD", VLOOKUP($E65, Indices!$H$8:$J$103, 3, FALSE), VLOOKUP($G65&amp;"-7", Indices!$F:$G, 2,FALSE)), "")</f>
        <v/>
      </c>
      <c r="I65" t="str">
        <f ca="1">IF(LEN($E65)&gt;0,IF('Library Prep'!$J$12="CD", VLOOKUP($H65,Indices!$F:$G,2,FALSE),
IF(LEN(F65)&gt;0,LEFT(VLOOKUP(F65,OFFSET(Indices!$H$8:$J$103,0,MATCH('Library Prep'!$J58,Indices!$H$6:$AF$6,0)-1),2,FALSE),LEN(VLOOKUP(F65,OFFSET(Indices!$H$8:$J$103,0,MATCH('Library Prep'!$J58,Indices!$H$6:$AF$6,0)-1),2,FALSE))-2),"")), "")</f>
        <v/>
      </c>
      <c r="J65" t="str">
        <f>IF(LEN($E65)&gt;0, IF('Library Prep'!$J$12 = "CD", IF(LEN(TRIM('Library Prep'!$D58))&gt;0, 'Library Prep'!$D58, ""), VLOOKUP($G65&amp;"-5", Indices!$F:$G, 2,FALSE)), "")</f>
        <v/>
      </c>
      <c r="K65" t="str">
        <f>IF(LEN($E65) &gt; 0, IF('Library Prep'!$J$12 &lt;&gt; "CD", IF(LEN(TRIM('Library Prep'!$C58)) &gt; 0, 'Library Prep'!$D58, ""), ""), "")</f>
        <v/>
      </c>
    </row>
    <row r="66" spans="1:11">
      <c r="A66" t="str">
        <f>IF(LEN(TRIM('Library Prep'!$B59)) &gt; 0, TRIM('Library Prep'!$B59), "")</f>
        <v/>
      </c>
      <c r="B66" t="str">
        <f>IF(AND(LEN(TRIM('Library Prep'!$C$2)) &gt; 0, LEN(TRIM('Library Prep'!$B59))&gt;0), 'Library Prep'!$B59 &amp; "-" &amp; 'Library Prep'!$C$2, "")</f>
        <v/>
      </c>
      <c r="C66" t="str">
        <f>IF(AND(LEN(TRIM('Library Prep'!$C$2)) &gt; 0, LEN(TRIM('Library Prep'!$B59)) &gt; 0), 'Library Prep'!$C$2, "")</f>
        <v/>
      </c>
      <c r="D66" t="str">
        <f>IF(AND(LEN(TRIM('Library Prep'!$C$2)) &gt; 0, LEN(TRIM('Library Prep'!$B59)) &gt; 0), 'Library Prep'!$A59, "")</f>
        <v/>
      </c>
      <c r="E66" t="str">
        <f>IF(OR(LEN(TRIM('Library Prep'!$B59)) = 0, LEN(TRIM('Library Prep'!$J59)) = 0), "", IF('Library Prep'!$J$12="CD", 'Library Prep'!K59, RIGHT('Library Prep'!J59, 1)))</f>
        <v/>
      </c>
      <c r="F66" t="str">
        <f>IF(LEN($E66)&gt;0, IF('Library Prep'!$J$12 = "CD", VLOOKUP($E66, Indices!$H$8:$J$103, 2, FALSE), 'Library Prep'!$K59), "")</f>
        <v/>
      </c>
      <c r="G66" t="str">
        <f ca="1">IF(LEN($E66)&gt;0, IF('Library Prep'!$J$12 = "CD",VLOOKUP($F66,Indices!$F:$G,2,FALSE),
IF(LEN(F66)&gt;0,LEFT(VLOOKUP(F66,OFFSET(Indices!$H$8:$J$103,0,MATCH('Library Prep'!$J59,Indices!$H$6:$AF$6,0)-1),2,FALSE),LEN(VLOOKUP(F66,OFFSET(Indices!$H$8:$J$103,0,MATCH('Library Prep'!$J59,Indices!$H$6:$AF$6,0)-1),2,FALSE))-2),"")), "")</f>
        <v/>
      </c>
      <c r="H66" t="str">
        <f>IF(LEN($E66)&gt;0, IF('Library Prep'!$J$12 = "CD", VLOOKUP($E66, Indices!$H$8:$J$103, 3, FALSE), VLOOKUP($G66&amp;"-7", Indices!$F:$G, 2,FALSE)), "")</f>
        <v/>
      </c>
      <c r="I66" t="str">
        <f ca="1">IF(LEN($E66)&gt;0,IF('Library Prep'!$J$12="CD", VLOOKUP($H66,Indices!$F:$G,2,FALSE),
IF(LEN(F66)&gt;0,LEFT(VLOOKUP(F66,OFFSET(Indices!$H$8:$J$103,0,MATCH('Library Prep'!$J59,Indices!$H$6:$AF$6,0)-1),2,FALSE),LEN(VLOOKUP(F66,OFFSET(Indices!$H$8:$J$103,0,MATCH('Library Prep'!$J59,Indices!$H$6:$AF$6,0)-1),2,FALSE))-2),"")), "")</f>
        <v/>
      </c>
      <c r="J66" t="str">
        <f>IF(LEN($E66)&gt;0, IF('Library Prep'!$J$12 = "CD", IF(LEN(TRIM('Library Prep'!$D59))&gt;0, 'Library Prep'!$D59, ""), VLOOKUP($G66&amp;"-5", Indices!$F:$G, 2,FALSE)), "")</f>
        <v/>
      </c>
      <c r="K66" t="str">
        <f>IF(LEN($E66) &gt; 0, IF('Library Prep'!$J$12 &lt;&gt; "CD", IF(LEN(TRIM('Library Prep'!$C59)) &gt; 0, 'Library Prep'!$D59, ""), ""), "")</f>
        <v/>
      </c>
    </row>
    <row r="67" spans="1:11">
      <c r="A67" t="str">
        <f>IF(LEN(TRIM('Library Prep'!$B60)) &gt; 0, TRIM('Library Prep'!$B60), "")</f>
        <v/>
      </c>
      <c r="B67" t="str">
        <f>IF(AND(LEN(TRIM('Library Prep'!$C$2)) &gt; 0, LEN(TRIM('Library Prep'!$B60))&gt;0), 'Library Prep'!$B60 &amp; "-" &amp; 'Library Prep'!$C$2, "")</f>
        <v/>
      </c>
      <c r="C67" t="str">
        <f>IF(AND(LEN(TRIM('Library Prep'!$C$2)) &gt; 0, LEN(TRIM('Library Prep'!$B60)) &gt; 0), 'Library Prep'!$C$2, "")</f>
        <v/>
      </c>
      <c r="D67" t="str">
        <f>IF(AND(LEN(TRIM('Library Prep'!$C$2)) &gt; 0, LEN(TRIM('Library Prep'!$B60)) &gt; 0), 'Library Prep'!$A60, "")</f>
        <v/>
      </c>
      <c r="E67" t="str">
        <f>IF(OR(LEN(TRIM('Library Prep'!$B60)) = 0, LEN(TRIM('Library Prep'!$J60)) = 0), "", IF('Library Prep'!$J$12="CD", 'Library Prep'!K60, RIGHT('Library Prep'!J60, 1)))</f>
        <v/>
      </c>
      <c r="F67" t="str">
        <f>IF(LEN($E67)&gt;0, IF('Library Prep'!$J$12 = "CD", VLOOKUP($E67, Indices!$H$8:$J$103, 2, FALSE), 'Library Prep'!$K60), "")</f>
        <v/>
      </c>
      <c r="G67" t="str">
        <f ca="1">IF(LEN($E67)&gt;0, IF('Library Prep'!$J$12 = "CD",VLOOKUP($F67,Indices!$F:$G,2,FALSE),
IF(LEN(F67)&gt;0,LEFT(VLOOKUP(F67,OFFSET(Indices!$H$8:$J$103,0,MATCH('Library Prep'!$J60,Indices!$H$6:$AF$6,0)-1),2,FALSE),LEN(VLOOKUP(F67,OFFSET(Indices!$H$8:$J$103,0,MATCH('Library Prep'!$J60,Indices!$H$6:$AF$6,0)-1),2,FALSE))-2),"")), "")</f>
        <v/>
      </c>
      <c r="H67" t="str">
        <f>IF(LEN($E67)&gt;0, IF('Library Prep'!$J$12 = "CD", VLOOKUP($E67, Indices!$H$8:$J$103, 3, FALSE), VLOOKUP($G67&amp;"-7", Indices!$F:$G, 2,FALSE)), "")</f>
        <v/>
      </c>
      <c r="I67" t="str">
        <f ca="1">IF(LEN($E67)&gt;0,IF('Library Prep'!$J$12="CD", VLOOKUP($H67,Indices!$F:$G,2,FALSE),
IF(LEN(F67)&gt;0,LEFT(VLOOKUP(F67,OFFSET(Indices!$H$8:$J$103,0,MATCH('Library Prep'!$J60,Indices!$H$6:$AF$6,0)-1),2,FALSE),LEN(VLOOKUP(F67,OFFSET(Indices!$H$8:$J$103,0,MATCH('Library Prep'!$J60,Indices!$H$6:$AF$6,0)-1),2,FALSE))-2),"")), "")</f>
        <v/>
      </c>
      <c r="J67" t="str">
        <f>IF(LEN($E67)&gt;0, IF('Library Prep'!$J$12 = "CD", IF(LEN(TRIM('Library Prep'!$D60))&gt;0, 'Library Prep'!$D60, ""), VLOOKUP($G67&amp;"-5", Indices!$F:$G, 2,FALSE)), "")</f>
        <v/>
      </c>
      <c r="K67" t="str">
        <f>IF(LEN($E67) &gt; 0, IF('Library Prep'!$J$12 &lt;&gt; "CD", IF(LEN(TRIM('Library Prep'!$C60)) &gt; 0, 'Library Prep'!$D60, ""), ""), "")</f>
        <v/>
      </c>
    </row>
    <row r="68" spans="1:11">
      <c r="A68" t="str">
        <f>IF(LEN(TRIM('Library Prep'!$B61)) &gt; 0, TRIM('Library Prep'!$B61), "")</f>
        <v/>
      </c>
      <c r="B68" t="str">
        <f>IF(AND(LEN(TRIM('Library Prep'!$C$2)) &gt; 0, LEN(TRIM('Library Prep'!$B61))&gt;0), 'Library Prep'!$B61 &amp; "-" &amp; 'Library Prep'!$C$2, "")</f>
        <v/>
      </c>
      <c r="C68" t="str">
        <f>IF(AND(LEN(TRIM('Library Prep'!$C$2)) &gt; 0, LEN(TRIM('Library Prep'!$B61)) &gt; 0), 'Library Prep'!$C$2, "")</f>
        <v/>
      </c>
      <c r="D68" t="str">
        <f>IF(AND(LEN(TRIM('Library Prep'!$C$2)) &gt; 0, LEN(TRIM('Library Prep'!$B61)) &gt; 0), 'Library Prep'!$A61, "")</f>
        <v/>
      </c>
      <c r="E68" t="str">
        <f>IF(OR(LEN(TRIM('Library Prep'!$B61)) = 0, LEN(TRIM('Library Prep'!$J61)) = 0), "", IF('Library Prep'!$J$12="CD", 'Library Prep'!K61, RIGHT('Library Prep'!J61, 1)))</f>
        <v/>
      </c>
      <c r="F68" t="str">
        <f>IF(LEN($E68)&gt;0, IF('Library Prep'!$J$12 = "CD", VLOOKUP($E68, Indices!$H$8:$J$103, 2, FALSE), 'Library Prep'!$K61), "")</f>
        <v/>
      </c>
      <c r="G68" t="str">
        <f ca="1">IF(LEN($E68)&gt;0, IF('Library Prep'!$J$12 = "CD",VLOOKUP($F68,Indices!$F:$G,2,FALSE),
IF(LEN(F68)&gt;0,LEFT(VLOOKUP(F68,OFFSET(Indices!$H$8:$J$103,0,MATCH('Library Prep'!$J61,Indices!$H$6:$AF$6,0)-1),2,FALSE),LEN(VLOOKUP(F68,OFFSET(Indices!$H$8:$J$103,0,MATCH('Library Prep'!$J61,Indices!$H$6:$AF$6,0)-1),2,FALSE))-2),"")), "")</f>
        <v/>
      </c>
      <c r="H68" t="str">
        <f>IF(LEN($E68)&gt;0, IF('Library Prep'!$J$12 = "CD", VLOOKUP($E68, Indices!$H$8:$J$103, 3, FALSE), VLOOKUP($G68&amp;"-7", Indices!$F:$G, 2,FALSE)), "")</f>
        <v/>
      </c>
      <c r="I68" t="str">
        <f ca="1">IF(LEN($E68)&gt;0,IF('Library Prep'!$J$12="CD", VLOOKUP($H68,Indices!$F:$G,2,FALSE),
IF(LEN(F68)&gt;0,LEFT(VLOOKUP(F68,OFFSET(Indices!$H$8:$J$103,0,MATCH('Library Prep'!$J61,Indices!$H$6:$AF$6,0)-1),2,FALSE),LEN(VLOOKUP(F68,OFFSET(Indices!$H$8:$J$103,0,MATCH('Library Prep'!$J61,Indices!$H$6:$AF$6,0)-1),2,FALSE))-2),"")), "")</f>
        <v/>
      </c>
      <c r="J68" t="str">
        <f>IF(LEN($E68)&gt;0, IF('Library Prep'!$J$12 = "CD", IF(LEN(TRIM('Library Prep'!$D61))&gt;0, 'Library Prep'!$D61, ""), VLOOKUP($G68&amp;"-5", Indices!$F:$G, 2,FALSE)), "")</f>
        <v/>
      </c>
      <c r="K68" t="str">
        <f>IF(LEN($E68) &gt; 0, IF('Library Prep'!$J$12 &lt;&gt; "CD", IF(LEN(TRIM('Library Prep'!$C61)) &gt; 0, 'Library Prep'!$D61, ""), ""), "")</f>
        <v/>
      </c>
    </row>
    <row r="69" spans="1:11">
      <c r="A69" t="str">
        <f>IF(LEN(TRIM('Library Prep'!$B62)) &gt; 0, TRIM('Library Prep'!$B62), "")</f>
        <v/>
      </c>
      <c r="B69" t="str">
        <f>IF(AND(LEN(TRIM('Library Prep'!$C$2)) &gt; 0, LEN(TRIM('Library Prep'!$B62))&gt;0), 'Library Prep'!$B62 &amp; "-" &amp; 'Library Prep'!$C$2, "")</f>
        <v/>
      </c>
      <c r="C69" t="str">
        <f>IF(AND(LEN(TRIM('Library Prep'!$C$2)) &gt; 0, LEN(TRIM('Library Prep'!$B62)) &gt; 0), 'Library Prep'!$C$2, "")</f>
        <v/>
      </c>
      <c r="D69" t="str">
        <f>IF(AND(LEN(TRIM('Library Prep'!$C$2)) &gt; 0, LEN(TRIM('Library Prep'!$B62)) &gt; 0), 'Library Prep'!$A62, "")</f>
        <v/>
      </c>
      <c r="E69" t="str">
        <f>IF(OR(LEN(TRIM('Library Prep'!$B62)) = 0, LEN(TRIM('Library Prep'!$J62)) = 0), "", IF('Library Prep'!$J$12="CD", 'Library Prep'!K62, RIGHT('Library Prep'!J62, 1)))</f>
        <v/>
      </c>
      <c r="F69" t="str">
        <f>IF(LEN($E69)&gt;0, IF('Library Prep'!$J$12 = "CD", VLOOKUP($E69, Indices!$H$8:$J$103, 2, FALSE), 'Library Prep'!$K62), "")</f>
        <v/>
      </c>
      <c r="G69" t="str">
        <f ca="1">IF(LEN($E69)&gt;0, IF('Library Prep'!$J$12 = "CD",VLOOKUP($F69,Indices!$F:$G,2,FALSE),
IF(LEN(F69)&gt;0,LEFT(VLOOKUP(F69,OFFSET(Indices!$H$8:$J$103,0,MATCH('Library Prep'!$J62,Indices!$H$6:$AF$6,0)-1),2,FALSE),LEN(VLOOKUP(F69,OFFSET(Indices!$H$8:$J$103,0,MATCH('Library Prep'!$J62,Indices!$H$6:$AF$6,0)-1),2,FALSE))-2),"")), "")</f>
        <v/>
      </c>
      <c r="H69" t="str">
        <f>IF(LEN($E69)&gt;0, IF('Library Prep'!$J$12 = "CD", VLOOKUP($E69, Indices!$H$8:$J$103, 3, FALSE), VLOOKUP($G69&amp;"-7", Indices!$F:$G, 2,FALSE)), "")</f>
        <v/>
      </c>
      <c r="I69" t="str">
        <f ca="1">IF(LEN($E69)&gt;0,IF('Library Prep'!$J$12="CD", VLOOKUP($H69,Indices!$F:$G,2,FALSE),
IF(LEN(F69)&gt;0,LEFT(VLOOKUP(F69,OFFSET(Indices!$H$8:$J$103,0,MATCH('Library Prep'!$J62,Indices!$H$6:$AF$6,0)-1),2,FALSE),LEN(VLOOKUP(F69,OFFSET(Indices!$H$8:$J$103,0,MATCH('Library Prep'!$J62,Indices!$H$6:$AF$6,0)-1),2,FALSE))-2),"")), "")</f>
        <v/>
      </c>
      <c r="J69" t="str">
        <f>IF(LEN($E69)&gt;0, IF('Library Prep'!$J$12 = "CD", IF(LEN(TRIM('Library Prep'!$D62))&gt;0, 'Library Prep'!$D62, ""), VLOOKUP($G69&amp;"-5", Indices!$F:$G, 2,FALSE)), "")</f>
        <v/>
      </c>
      <c r="K69" t="str">
        <f>IF(LEN($E69) &gt; 0, IF('Library Prep'!$J$12 &lt;&gt; "CD", IF(LEN(TRIM('Library Prep'!$C62)) &gt; 0, 'Library Prep'!$D62, ""), ""), "")</f>
        <v/>
      </c>
    </row>
    <row r="70" spans="1:11">
      <c r="A70" t="str">
        <f>IF(LEN(TRIM('Library Prep'!$B63)) &gt; 0, TRIM('Library Prep'!$B63), "")</f>
        <v/>
      </c>
      <c r="B70" t="str">
        <f>IF(AND(LEN(TRIM('Library Prep'!$C$2)) &gt; 0, LEN(TRIM('Library Prep'!$B63))&gt;0), 'Library Prep'!$B63 &amp; "-" &amp; 'Library Prep'!$C$2, "")</f>
        <v/>
      </c>
      <c r="C70" t="str">
        <f>IF(AND(LEN(TRIM('Library Prep'!$C$2)) &gt; 0, LEN(TRIM('Library Prep'!$B63)) &gt; 0), 'Library Prep'!$C$2, "")</f>
        <v/>
      </c>
      <c r="D70" t="str">
        <f>IF(AND(LEN(TRIM('Library Prep'!$C$2)) &gt; 0, LEN(TRIM('Library Prep'!$B63)) &gt; 0), 'Library Prep'!$A63, "")</f>
        <v/>
      </c>
      <c r="E70" t="str">
        <f>IF(OR(LEN(TRIM('Library Prep'!$B63)) = 0, LEN(TRIM('Library Prep'!$J63)) = 0), "", IF('Library Prep'!$J$12="CD", 'Library Prep'!K63, RIGHT('Library Prep'!J63, 1)))</f>
        <v/>
      </c>
      <c r="F70" t="str">
        <f>IF(LEN($E70)&gt;0, IF('Library Prep'!$J$12 = "CD", VLOOKUP($E70, Indices!$H$8:$J$103, 2, FALSE), 'Library Prep'!$K63), "")</f>
        <v/>
      </c>
      <c r="G70" t="str">
        <f ca="1">IF(LEN($E70)&gt;0, IF('Library Prep'!$J$12 = "CD",VLOOKUP($F70,Indices!$F:$G,2,FALSE),
IF(LEN(F70)&gt;0,LEFT(VLOOKUP(F70,OFFSET(Indices!$H$8:$J$103,0,MATCH('Library Prep'!$J63,Indices!$H$6:$AF$6,0)-1),2,FALSE),LEN(VLOOKUP(F70,OFFSET(Indices!$H$8:$J$103,0,MATCH('Library Prep'!$J63,Indices!$H$6:$AF$6,0)-1),2,FALSE))-2),"")), "")</f>
        <v/>
      </c>
      <c r="H70" t="str">
        <f>IF(LEN($E70)&gt;0, IF('Library Prep'!$J$12 = "CD", VLOOKUP($E70, Indices!$H$8:$J$103, 3, FALSE), VLOOKUP($G70&amp;"-7", Indices!$F:$G, 2,FALSE)), "")</f>
        <v/>
      </c>
      <c r="I70" t="str">
        <f ca="1">IF(LEN($E70)&gt;0,IF('Library Prep'!$J$12="CD", VLOOKUP($H70,Indices!$F:$G,2,FALSE),
IF(LEN(F70)&gt;0,LEFT(VLOOKUP(F70,OFFSET(Indices!$H$8:$J$103,0,MATCH('Library Prep'!$J63,Indices!$H$6:$AF$6,0)-1),2,FALSE),LEN(VLOOKUP(F70,OFFSET(Indices!$H$8:$J$103,0,MATCH('Library Prep'!$J63,Indices!$H$6:$AF$6,0)-1),2,FALSE))-2),"")), "")</f>
        <v/>
      </c>
      <c r="J70" t="str">
        <f>IF(LEN($E70)&gt;0, IF('Library Prep'!$J$12 = "CD", IF(LEN(TRIM('Library Prep'!$D63))&gt;0, 'Library Prep'!$D63, ""), VLOOKUP($G70&amp;"-5", Indices!$F:$G, 2,FALSE)), "")</f>
        <v/>
      </c>
      <c r="K70" t="str">
        <f>IF(LEN($E70) &gt; 0, IF('Library Prep'!$J$12 &lt;&gt; "CD", IF(LEN(TRIM('Library Prep'!$C63)) &gt; 0, 'Library Prep'!$D63, ""), ""), "")</f>
        <v/>
      </c>
    </row>
    <row r="71" spans="1:11">
      <c r="A71" t="str">
        <f>IF(LEN(TRIM('Library Prep'!$B64)) &gt; 0, TRIM('Library Prep'!$B64), "")</f>
        <v/>
      </c>
      <c r="B71" t="str">
        <f>IF(AND(LEN(TRIM('Library Prep'!$C$2)) &gt; 0, LEN(TRIM('Library Prep'!$B64))&gt;0), 'Library Prep'!$B64 &amp; "-" &amp; 'Library Prep'!$C$2, "")</f>
        <v/>
      </c>
      <c r="C71" t="str">
        <f>IF(AND(LEN(TRIM('Library Prep'!$C$2)) &gt; 0, LEN(TRIM('Library Prep'!$B64)) &gt; 0), 'Library Prep'!$C$2, "")</f>
        <v/>
      </c>
      <c r="D71" t="str">
        <f>IF(AND(LEN(TRIM('Library Prep'!$C$2)) &gt; 0, LEN(TRIM('Library Prep'!$B64)) &gt; 0), 'Library Prep'!$A64, "")</f>
        <v/>
      </c>
      <c r="E71" t="str">
        <f>IF(OR(LEN(TRIM('Library Prep'!$B64)) = 0, LEN(TRIM('Library Prep'!$J64)) = 0), "", IF('Library Prep'!$J$12="CD", 'Library Prep'!K64, RIGHT('Library Prep'!J64, 1)))</f>
        <v/>
      </c>
      <c r="F71" t="str">
        <f>IF(LEN($E71)&gt;0, IF('Library Prep'!$J$12 = "CD", VLOOKUP($E71, Indices!$H$8:$J$103, 2, FALSE), 'Library Prep'!$K64), "")</f>
        <v/>
      </c>
      <c r="G71" t="str">
        <f ca="1">IF(LEN($E71)&gt;0, IF('Library Prep'!$J$12 = "CD",VLOOKUP($F71,Indices!$F:$G,2,FALSE),
IF(LEN(F71)&gt;0,LEFT(VLOOKUP(F71,OFFSET(Indices!$H$8:$J$103,0,MATCH('Library Prep'!$J64,Indices!$H$6:$AF$6,0)-1),2,FALSE),LEN(VLOOKUP(F71,OFFSET(Indices!$H$8:$J$103,0,MATCH('Library Prep'!$J64,Indices!$H$6:$AF$6,0)-1),2,FALSE))-2),"")), "")</f>
        <v/>
      </c>
      <c r="H71" t="str">
        <f>IF(LEN($E71)&gt;0, IF('Library Prep'!$J$12 = "CD", VLOOKUP($E71, Indices!$H$8:$J$103, 3, FALSE), VLOOKUP($G71&amp;"-7", Indices!$F:$G, 2,FALSE)), "")</f>
        <v/>
      </c>
      <c r="I71" t="str">
        <f ca="1">IF(LEN($E71)&gt;0,IF('Library Prep'!$J$12="CD", VLOOKUP($H71,Indices!$F:$G,2,FALSE),
IF(LEN(F71)&gt;0,LEFT(VLOOKUP(F71,OFFSET(Indices!$H$8:$J$103,0,MATCH('Library Prep'!$J64,Indices!$H$6:$AF$6,0)-1),2,FALSE),LEN(VLOOKUP(F71,OFFSET(Indices!$H$8:$J$103,0,MATCH('Library Prep'!$J64,Indices!$H$6:$AF$6,0)-1),2,FALSE))-2),"")), "")</f>
        <v/>
      </c>
      <c r="J71" t="str">
        <f>IF(LEN($E71)&gt;0, IF('Library Prep'!$J$12 = "CD", IF(LEN(TRIM('Library Prep'!$D64))&gt;0, 'Library Prep'!$D64, ""), VLOOKUP($G71&amp;"-5", Indices!$F:$G, 2,FALSE)), "")</f>
        <v/>
      </c>
      <c r="K71" t="str">
        <f>IF(LEN($E71) &gt; 0, IF('Library Prep'!$J$12 &lt;&gt; "CD", IF(LEN(TRIM('Library Prep'!$C64)) &gt; 0, 'Library Prep'!$D64, ""), ""), "")</f>
        <v/>
      </c>
    </row>
    <row r="72" spans="1:11">
      <c r="A72" t="str">
        <f>IF(LEN(TRIM('Library Prep'!$B65)) &gt; 0, TRIM('Library Prep'!$B65), "")</f>
        <v/>
      </c>
      <c r="B72" t="str">
        <f>IF(AND(LEN(TRIM('Library Prep'!$C$2)) &gt; 0, LEN(TRIM('Library Prep'!$B65))&gt;0), 'Library Prep'!$B65 &amp; "-" &amp; 'Library Prep'!$C$2, "")</f>
        <v/>
      </c>
      <c r="C72" t="str">
        <f>IF(AND(LEN(TRIM('Library Prep'!$C$2)) &gt; 0, LEN(TRIM('Library Prep'!$B65)) &gt; 0), 'Library Prep'!$C$2, "")</f>
        <v/>
      </c>
      <c r="D72" t="str">
        <f>IF(AND(LEN(TRIM('Library Prep'!$C$2)) &gt; 0, LEN(TRIM('Library Prep'!$B65)) &gt; 0), 'Library Prep'!$A65, "")</f>
        <v/>
      </c>
      <c r="E72" t="str">
        <f>IF(OR(LEN(TRIM('Library Prep'!$B65)) = 0, LEN(TRIM('Library Prep'!$J65)) = 0), "", IF('Library Prep'!$J$12="CD", 'Library Prep'!K65, RIGHT('Library Prep'!J65, 1)))</f>
        <v/>
      </c>
      <c r="F72" t="str">
        <f>IF(LEN($E72)&gt;0, IF('Library Prep'!$J$12 = "CD", VLOOKUP($E72, Indices!$H$8:$J$103, 2, FALSE), 'Library Prep'!$K65), "")</f>
        <v/>
      </c>
      <c r="G72" t="str">
        <f ca="1">IF(LEN($E72)&gt;0, IF('Library Prep'!$J$12 = "CD",VLOOKUP($F72,Indices!$F:$G,2,FALSE),
IF(LEN(F72)&gt;0,LEFT(VLOOKUP(F72,OFFSET(Indices!$H$8:$J$103,0,MATCH('Library Prep'!$J65,Indices!$H$6:$AF$6,0)-1),2,FALSE),LEN(VLOOKUP(F72,OFFSET(Indices!$H$8:$J$103,0,MATCH('Library Prep'!$J65,Indices!$H$6:$AF$6,0)-1),2,FALSE))-2),"")), "")</f>
        <v/>
      </c>
      <c r="H72" t="str">
        <f>IF(LEN($E72)&gt;0, IF('Library Prep'!$J$12 = "CD", VLOOKUP($E72, Indices!$H$8:$J$103, 3, FALSE), VLOOKUP($G72&amp;"-7", Indices!$F:$G, 2,FALSE)), "")</f>
        <v/>
      </c>
      <c r="I72" t="str">
        <f ca="1">IF(LEN($E72)&gt;0,IF('Library Prep'!$J$12="CD", VLOOKUP($H72,Indices!$F:$G,2,FALSE),
IF(LEN(F72)&gt;0,LEFT(VLOOKUP(F72,OFFSET(Indices!$H$8:$J$103,0,MATCH('Library Prep'!$J65,Indices!$H$6:$AF$6,0)-1),2,FALSE),LEN(VLOOKUP(F72,OFFSET(Indices!$H$8:$J$103,0,MATCH('Library Prep'!$J65,Indices!$H$6:$AF$6,0)-1),2,FALSE))-2),"")), "")</f>
        <v/>
      </c>
      <c r="J72" t="str">
        <f>IF(LEN($E72)&gt;0, IF('Library Prep'!$J$12 = "CD", IF(LEN(TRIM('Library Prep'!$D65))&gt;0, 'Library Prep'!$D65, ""), VLOOKUP($G72&amp;"-5", Indices!$F:$G, 2,FALSE)), "")</f>
        <v/>
      </c>
      <c r="K72" t="str">
        <f>IF(LEN($E72) &gt; 0, IF('Library Prep'!$J$12 &lt;&gt; "CD", IF(LEN(TRIM('Library Prep'!$C65)) &gt; 0, 'Library Prep'!$D65, ""), ""), "")</f>
        <v/>
      </c>
    </row>
    <row r="73" spans="1:11">
      <c r="A73" t="str">
        <f>IF(LEN(TRIM('Library Prep'!$B66)) &gt; 0, TRIM('Library Prep'!$B66), "")</f>
        <v/>
      </c>
      <c r="B73" t="str">
        <f>IF(AND(LEN(TRIM('Library Prep'!$C$2)) &gt; 0, LEN(TRIM('Library Prep'!$B66))&gt;0), 'Library Prep'!$B66 &amp; "-" &amp; 'Library Prep'!$C$2, "")</f>
        <v/>
      </c>
      <c r="C73" t="str">
        <f>IF(AND(LEN(TRIM('Library Prep'!$C$2)) &gt; 0, LEN(TRIM('Library Prep'!$B66)) &gt; 0), 'Library Prep'!$C$2, "")</f>
        <v/>
      </c>
      <c r="D73" t="str">
        <f>IF(AND(LEN(TRIM('Library Prep'!$C$2)) &gt; 0, LEN(TRIM('Library Prep'!$B66)) &gt; 0), 'Library Prep'!$A66, "")</f>
        <v/>
      </c>
      <c r="E73" t="str">
        <f>IF(OR(LEN(TRIM('Library Prep'!$B66)) = 0, LEN(TRIM('Library Prep'!$J66)) = 0), "", IF('Library Prep'!$J$12="CD", 'Library Prep'!K66, RIGHT('Library Prep'!J66, 1)))</f>
        <v/>
      </c>
      <c r="F73" t="str">
        <f>IF(LEN($E73)&gt;0, IF('Library Prep'!$J$12 = "CD", VLOOKUP($E73, Indices!$H$8:$J$103, 2, FALSE), 'Library Prep'!$K66), "")</f>
        <v/>
      </c>
      <c r="G73" t="str">
        <f ca="1">IF(LEN($E73)&gt;0, IF('Library Prep'!$J$12 = "CD",VLOOKUP($F73,Indices!$F:$G,2,FALSE),
IF(LEN(F73)&gt;0,LEFT(VLOOKUP(F73,OFFSET(Indices!$H$8:$J$103,0,MATCH('Library Prep'!$J66,Indices!$H$6:$AF$6,0)-1),2,FALSE),LEN(VLOOKUP(F73,OFFSET(Indices!$H$8:$J$103,0,MATCH('Library Prep'!$J66,Indices!$H$6:$AF$6,0)-1),2,FALSE))-2),"")), "")</f>
        <v/>
      </c>
      <c r="H73" t="str">
        <f>IF(LEN($E73)&gt;0, IF('Library Prep'!$J$12 = "CD", VLOOKUP($E73, Indices!$H$8:$J$103, 3, FALSE), VLOOKUP($G73&amp;"-7", Indices!$F:$G, 2,FALSE)), "")</f>
        <v/>
      </c>
      <c r="I73" t="str">
        <f ca="1">IF(LEN($E73)&gt;0,IF('Library Prep'!$J$12="CD", VLOOKUP($H73,Indices!$F:$G,2,FALSE),
IF(LEN(F73)&gt;0,LEFT(VLOOKUP(F73,OFFSET(Indices!$H$8:$J$103,0,MATCH('Library Prep'!$J66,Indices!$H$6:$AF$6,0)-1),2,FALSE),LEN(VLOOKUP(F73,OFFSET(Indices!$H$8:$J$103,0,MATCH('Library Prep'!$J66,Indices!$H$6:$AF$6,0)-1),2,FALSE))-2),"")), "")</f>
        <v/>
      </c>
      <c r="J73" t="str">
        <f>IF(LEN($E73)&gt;0, IF('Library Prep'!$J$12 = "CD", IF(LEN(TRIM('Library Prep'!$D66))&gt;0, 'Library Prep'!$D66, ""), VLOOKUP($G73&amp;"-5", Indices!$F:$G, 2,FALSE)), "")</f>
        <v/>
      </c>
      <c r="K73" t="str">
        <f>IF(LEN($E73) &gt; 0, IF('Library Prep'!$J$12 &lt;&gt; "CD", IF(LEN(TRIM('Library Prep'!$C66)) &gt; 0, 'Library Prep'!$D66, ""), ""), "")</f>
        <v/>
      </c>
    </row>
    <row r="74" spans="1:11">
      <c r="A74" t="str">
        <f>IF(LEN(TRIM('Library Prep'!$B67)) &gt; 0, TRIM('Library Prep'!$B67), "")</f>
        <v/>
      </c>
      <c r="B74" t="str">
        <f>IF(AND(LEN(TRIM('Library Prep'!$C$2)) &gt; 0, LEN(TRIM('Library Prep'!$B67))&gt;0), 'Library Prep'!$B67 &amp; "-" &amp; 'Library Prep'!$C$2, "")</f>
        <v/>
      </c>
      <c r="C74" t="str">
        <f>IF(AND(LEN(TRIM('Library Prep'!$C$2)) &gt; 0, LEN(TRIM('Library Prep'!$B67)) &gt; 0), 'Library Prep'!$C$2, "")</f>
        <v/>
      </c>
      <c r="D74" t="str">
        <f>IF(AND(LEN(TRIM('Library Prep'!$C$2)) &gt; 0, LEN(TRIM('Library Prep'!$B67)) &gt; 0), 'Library Prep'!$A67, "")</f>
        <v/>
      </c>
      <c r="E74" t="str">
        <f>IF(OR(LEN(TRIM('Library Prep'!$B67)) = 0, LEN(TRIM('Library Prep'!$J67)) = 0), "", IF('Library Prep'!$J$12="CD", 'Library Prep'!K67, RIGHT('Library Prep'!J67, 1)))</f>
        <v/>
      </c>
      <c r="F74" t="str">
        <f>IF(LEN($E74)&gt;0, IF('Library Prep'!$J$12 = "CD", VLOOKUP($E74, Indices!$H$8:$J$103, 2, FALSE), 'Library Prep'!$K67), "")</f>
        <v/>
      </c>
      <c r="G74" t="str">
        <f ca="1">IF(LEN($E74)&gt;0, IF('Library Prep'!$J$12 = "CD",VLOOKUP($F74,Indices!$F:$G,2,FALSE),
IF(LEN(F74)&gt;0,LEFT(VLOOKUP(F74,OFFSET(Indices!$H$8:$J$103,0,MATCH('Library Prep'!$J67,Indices!$H$6:$AF$6,0)-1),2,FALSE),LEN(VLOOKUP(F74,OFFSET(Indices!$H$8:$J$103,0,MATCH('Library Prep'!$J67,Indices!$H$6:$AF$6,0)-1),2,FALSE))-2),"")), "")</f>
        <v/>
      </c>
      <c r="H74" t="str">
        <f>IF(LEN($E74)&gt;0, IF('Library Prep'!$J$12 = "CD", VLOOKUP($E74, Indices!$H$8:$J$103, 3, FALSE), VLOOKUP($G74&amp;"-7", Indices!$F:$G, 2,FALSE)), "")</f>
        <v/>
      </c>
      <c r="I74" t="str">
        <f ca="1">IF(LEN($E74)&gt;0,IF('Library Prep'!$J$12="CD", VLOOKUP($H74,Indices!$F:$G,2,FALSE),
IF(LEN(F74)&gt;0,LEFT(VLOOKUP(F74,OFFSET(Indices!$H$8:$J$103,0,MATCH('Library Prep'!$J67,Indices!$H$6:$AF$6,0)-1),2,FALSE),LEN(VLOOKUP(F74,OFFSET(Indices!$H$8:$J$103,0,MATCH('Library Prep'!$J67,Indices!$H$6:$AF$6,0)-1),2,FALSE))-2),"")), "")</f>
        <v/>
      </c>
      <c r="J74" t="str">
        <f>IF(LEN($E74)&gt;0, IF('Library Prep'!$J$12 = "CD", IF(LEN(TRIM('Library Prep'!$D67))&gt;0, 'Library Prep'!$D67, ""), VLOOKUP($G74&amp;"-5", Indices!$F:$G, 2,FALSE)), "")</f>
        <v/>
      </c>
      <c r="K74" t="str">
        <f>IF(LEN($E74) &gt; 0, IF('Library Prep'!$J$12 &lt;&gt; "CD", IF(LEN(TRIM('Library Prep'!$C67)) &gt; 0, 'Library Prep'!$D67, ""), ""), "")</f>
        <v/>
      </c>
    </row>
    <row r="75" spans="1:11">
      <c r="A75" t="str">
        <f>IF(LEN(TRIM('Library Prep'!$B68)) &gt; 0, TRIM('Library Prep'!$B68), "")</f>
        <v/>
      </c>
      <c r="B75" t="str">
        <f>IF(AND(LEN(TRIM('Library Prep'!$C$2)) &gt; 0, LEN(TRIM('Library Prep'!$B68))&gt;0), 'Library Prep'!$B68 &amp; "-" &amp; 'Library Prep'!$C$2, "")</f>
        <v/>
      </c>
      <c r="C75" t="str">
        <f>IF(AND(LEN(TRIM('Library Prep'!$C$2)) &gt; 0, LEN(TRIM('Library Prep'!$B68)) &gt; 0), 'Library Prep'!$C$2, "")</f>
        <v/>
      </c>
      <c r="D75" t="str">
        <f>IF(AND(LEN(TRIM('Library Prep'!$C$2)) &gt; 0, LEN(TRIM('Library Prep'!$B68)) &gt; 0), 'Library Prep'!$A68, "")</f>
        <v/>
      </c>
      <c r="E75" t="str">
        <f>IF(OR(LEN(TRIM('Library Prep'!$B68)) = 0, LEN(TRIM('Library Prep'!$J68)) = 0), "", IF('Library Prep'!$J$12="CD", 'Library Prep'!K68, RIGHT('Library Prep'!J68, 1)))</f>
        <v/>
      </c>
      <c r="F75" t="str">
        <f>IF(LEN($E75)&gt;0, IF('Library Prep'!$J$12 = "CD", VLOOKUP($E75, Indices!$H$8:$J$103, 2, FALSE), 'Library Prep'!$K68), "")</f>
        <v/>
      </c>
      <c r="G75" t="str">
        <f ca="1">IF(LEN($E75)&gt;0, IF('Library Prep'!$J$12 = "CD",VLOOKUP($F75,Indices!$F:$G,2,FALSE),
IF(LEN(F75)&gt;0,LEFT(VLOOKUP(F75,OFFSET(Indices!$H$8:$J$103,0,MATCH('Library Prep'!$J68,Indices!$H$6:$AF$6,0)-1),2,FALSE),LEN(VLOOKUP(F75,OFFSET(Indices!$H$8:$J$103,0,MATCH('Library Prep'!$J68,Indices!$H$6:$AF$6,0)-1),2,FALSE))-2),"")), "")</f>
        <v/>
      </c>
      <c r="H75" t="str">
        <f>IF(LEN($E75)&gt;0, IF('Library Prep'!$J$12 = "CD", VLOOKUP($E75, Indices!$H$8:$J$103, 3, FALSE), VLOOKUP($G75&amp;"-7", Indices!$F:$G, 2,FALSE)), "")</f>
        <v/>
      </c>
      <c r="I75" t="str">
        <f ca="1">IF(LEN($E75)&gt;0,IF('Library Prep'!$J$12="CD", VLOOKUP($H75,Indices!$F:$G,2,FALSE),
IF(LEN(F75)&gt;0,LEFT(VLOOKUP(F75,OFFSET(Indices!$H$8:$J$103,0,MATCH('Library Prep'!$J68,Indices!$H$6:$AF$6,0)-1),2,FALSE),LEN(VLOOKUP(F75,OFFSET(Indices!$H$8:$J$103,0,MATCH('Library Prep'!$J68,Indices!$H$6:$AF$6,0)-1),2,FALSE))-2),"")), "")</f>
        <v/>
      </c>
      <c r="J75" t="str">
        <f>IF(LEN($E75)&gt;0, IF('Library Prep'!$J$12 = "CD", IF(LEN(TRIM('Library Prep'!$D68))&gt;0, 'Library Prep'!$D68, ""), VLOOKUP($G75&amp;"-5", Indices!$F:$G, 2,FALSE)), "")</f>
        <v/>
      </c>
      <c r="K75" t="str">
        <f>IF(LEN($E75) &gt; 0, IF('Library Prep'!$J$12 &lt;&gt; "CD", IF(LEN(TRIM('Library Prep'!$C68)) &gt; 0, 'Library Prep'!$D68, ""), ""), "")</f>
        <v/>
      </c>
    </row>
    <row r="76" spans="1:11">
      <c r="A76" t="str">
        <f>IF(LEN(TRIM('Library Prep'!$B69)) &gt; 0, TRIM('Library Prep'!$B69), "")</f>
        <v/>
      </c>
      <c r="B76" t="str">
        <f>IF(AND(LEN(TRIM('Library Prep'!$C$2)) &gt; 0, LEN(TRIM('Library Prep'!$B69))&gt;0), 'Library Prep'!$B69 &amp; "-" &amp; 'Library Prep'!$C$2, "")</f>
        <v/>
      </c>
      <c r="C76" t="str">
        <f>IF(AND(LEN(TRIM('Library Prep'!$C$2)) &gt; 0, LEN(TRIM('Library Prep'!$B69)) &gt; 0), 'Library Prep'!$C$2, "")</f>
        <v/>
      </c>
      <c r="D76" t="str">
        <f>IF(AND(LEN(TRIM('Library Prep'!$C$2)) &gt; 0, LEN(TRIM('Library Prep'!$B69)) &gt; 0), 'Library Prep'!$A69, "")</f>
        <v/>
      </c>
      <c r="E76" t="str">
        <f>IF(OR(LEN(TRIM('Library Prep'!$B69)) = 0, LEN(TRIM('Library Prep'!$J69)) = 0), "", IF('Library Prep'!$J$12="CD", 'Library Prep'!K69, RIGHT('Library Prep'!J69, 1)))</f>
        <v/>
      </c>
      <c r="F76" t="str">
        <f>IF(LEN($E76)&gt;0, IF('Library Prep'!$J$12 = "CD", VLOOKUP($E76, Indices!$H$8:$J$103, 2, FALSE), 'Library Prep'!$K69), "")</f>
        <v/>
      </c>
      <c r="G76" t="str">
        <f ca="1">IF(LEN($E76)&gt;0, IF('Library Prep'!$J$12 = "CD",VLOOKUP($F76,Indices!$F:$G,2,FALSE),
IF(LEN(F76)&gt;0,LEFT(VLOOKUP(F76,OFFSET(Indices!$H$8:$J$103,0,MATCH('Library Prep'!$J69,Indices!$H$6:$AF$6,0)-1),2,FALSE),LEN(VLOOKUP(F76,OFFSET(Indices!$H$8:$J$103,0,MATCH('Library Prep'!$J69,Indices!$H$6:$AF$6,0)-1),2,FALSE))-2),"")), "")</f>
        <v/>
      </c>
      <c r="H76" t="str">
        <f>IF(LEN($E76)&gt;0, IF('Library Prep'!$J$12 = "CD", VLOOKUP($E76, Indices!$H$8:$J$103, 3, FALSE), VLOOKUP($G76&amp;"-7", Indices!$F:$G, 2,FALSE)), "")</f>
        <v/>
      </c>
      <c r="I76" t="str">
        <f ca="1">IF(LEN($E76)&gt;0,IF('Library Prep'!$J$12="CD", VLOOKUP($H76,Indices!$F:$G,2,FALSE),
IF(LEN(F76)&gt;0,LEFT(VLOOKUP(F76,OFFSET(Indices!$H$8:$J$103,0,MATCH('Library Prep'!$J69,Indices!$H$6:$AF$6,0)-1),2,FALSE),LEN(VLOOKUP(F76,OFFSET(Indices!$H$8:$J$103,0,MATCH('Library Prep'!$J69,Indices!$H$6:$AF$6,0)-1),2,FALSE))-2),"")), "")</f>
        <v/>
      </c>
      <c r="J76" t="str">
        <f>IF(LEN($E76)&gt;0, IF('Library Prep'!$J$12 = "CD", IF(LEN(TRIM('Library Prep'!$D69))&gt;0, 'Library Prep'!$D69, ""), VLOOKUP($G76&amp;"-5", Indices!$F:$G, 2,FALSE)), "")</f>
        <v/>
      </c>
      <c r="K76" t="str">
        <f>IF(LEN($E76) &gt; 0, IF('Library Prep'!$J$12 &lt;&gt; "CD", IF(LEN(TRIM('Library Prep'!$C69)) &gt; 0, 'Library Prep'!$D69, ""), ""), "")</f>
        <v/>
      </c>
    </row>
    <row r="77" spans="1:11">
      <c r="A77" t="str">
        <f>IF(LEN(TRIM('Library Prep'!$B70)) &gt; 0, TRIM('Library Prep'!$B70), "")</f>
        <v/>
      </c>
      <c r="B77" t="str">
        <f>IF(AND(LEN(TRIM('Library Prep'!$C$2)) &gt; 0, LEN(TRIM('Library Prep'!$B70))&gt;0), 'Library Prep'!$B70 &amp; "-" &amp; 'Library Prep'!$C$2, "")</f>
        <v/>
      </c>
      <c r="C77" t="str">
        <f>IF(AND(LEN(TRIM('Library Prep'!$C$2)) &gt; 0, LEN(TRIM('Library Prep'!$B70)) &gt; 0), 'Library Prep'!$C$2, "")</f>
        <v/>
      </c>
      <c r="D77" t="str">
        <f>IF(AND(LEN(TRIM('Library Prep'!$C$2)) &gt; 0, LEN(TRIM('Library Prep'!$B70)) &gt; 0), 'Library Prep'!$A70, "")</f>
        <v/>
      </c>
      <c r="E77" t="str">
        <f>IF(OR(LEN(TRIM('Library Prep'!$B70)) = 0, LEN(TRIM('Library Prep'!$J70)) = 0), "", IF('Library Prep'!$J$12="CD", 'Library Prep'!K70, RIGHT('Library Prep'!J70, 1)))</f>
        <v/>
      </c>
      <c r="F77" t="str">
        <f>IF(LEN($E77)&gt;0, IF('Library Prep'!$J$12 = "CD", VLOOKUP($E77, Indices!$H$8:$J$103, 2, FALSE), 'Library Prep'!$K70), "")</f>
        <v/>
      </c>
      <c r="G77" t="str">
        <f ca="1">IF(LEN($E77)&gt;0, IF('Library Prep'!$J$12 = "CD",VLOOKUP($F77,Indices!$F:$G,2,FALSE),
IF(LEN(F77)&gt;0,LEFT(VLOOKUP(F77,OFFSET(Indices!$H$8:$J$103,0,MATCH('Library Prep'!$J70,Indices!$H$6:$AF$6,0)-1),2,FALSE),LEN(VLOOKUP(F77,OFFSET(Indices!$H$8:$J$103,0,MATCH('Library Prep'!$J70,Indices!$H$6:$AF$6,0)-1),2,FALSE))-2),"")), "")</f>
        <v/>
      </c>
      <c r="H77" t="str">
        <f>IF(LEN($E77)&gt;0, IF('Library Prep'!$J$12 = "CD", VLOOKUP($E77, Indices!$H$8:$J$103, 3, FALSE), VLOOKUP($G77&amp;"-7", Indices!$F:$G, 2,FALSE)), "")</f>
        <v/>
      </c>
      <c r="I77" t="str">
        <f ca="1">IF(LEN($E77)&gt;0,IF('Library Prep'!$J$12="CD", VLOOKUP($H77,Indices!$F:$G,2,FALSE),
IF(LEN(F77)&gt;0,LEFT(VLOOKUP(F77,OFFSET(Indices!$H$8:$J$103,0,MATCH('Library Prep'!$J70,Indices!$H$6:$AF$6,0)-1),2,FALSE),LEN(VLOOKUP(F77,OFFSET(Indices!$H$8:$J$103,0,MATCH('Library Prep'!$J70,Indices!$H$6:$AF$6,0)-1),2,FALSE))-2),"")), "")</f>
        <v/>
      </c>
      <c r="J77" t="str">
        <f>IF(LEN($E77)&gt;0, IF('Library Prep'!$J$12 = "CD", IF(LEN(TRIM('Library Prep'!$D70))&gt;0, 'Library Prep'!$D70, ""), VLOOKUP($G77&amp;"-5", Indices!$F:$G, 2,FALSE)), "")</f>
        <v/>
      </c>
      <c r="K77" t="str">
        <f>IF(LEN($E77) &gt; 0, IF('Library Prep'!$J$12 &lt;&gt; "CD", IF(LEN(TRIM('Library Prep'!$C70)) &gt; 0, 'Library Prep'!$D70, ""), ""), "")</f>
        <v/>
      </c>
    </row>
    <row r="78" spans="1:11">
      <c r="A78" t="str">
        <f>IF(LEN(TRIM('Library Prep'!$B71)) &gt; 0, TRIM('Library Prep'!$B71), "")</f>
        <v/>
      </c>
      <c r="B78" t="str">
        <f>IF(AND(LEN(TRIM('Library Prep'!$C$2)) &gt; 0, LEN(TRIM('Library Prep'!$B71))&gt;0), 'Library Prep'!$B71 &amp; "-" &amp; 'Library Prep'!$C$2, "")</f>
        <v/>
      </c>
      <c r="C78" t="str">
        <f>IF(AND(LEN(TRIM('Library Prep'!$C$2)) &gt; 0, LEN(TRIM('Library Prep'!$B71)) &gt; 0), 'Library Prep'!$C$2, "")</f>
        <v/>
      </c>
      <c r="D78" t="str">
        <f>IF(AND(LEN(TRIM('Library Prep'!$C$2)) &gt; 0, LEN(TRIM('Library Prep'!$B71)) &gt; 0), 'Library Prep'!$A71, "")</f>
        <v/>
      </c>
      <c r="E78" t="str">
        <f>IF(OR(LEN(TRIM('Library Prep'!$B71)) = 0, LEN(TRIM('Library Prep'!$J71)) = 0), "", IF('Library Prep'!$J$12="CD", 'Library Prep'!K71, RIGHT('Library Prep'!J71, 1)))</f>
        <v/>
      </c>
      <c r="F78" t="str">
        <f>IF(LEN($E78)&gt;0, IF('Library Prep'!$J$12 = "CD", VLOOKUP($E78, Indices!$H$8:$J$103, 2, FALSE), 'Library Prep'!$K71), "")</f>
        <v/>
      </c>
      <c r="G78" t="str">
        <f ca="1">IF(LEN($E78)&gt;0, IF('Library Prep'!$J$12 = "CD",VLOOKUP($F78,Indices!$F:$G,2,FALSE),
IF(LEN(F78)&gt;0,LEFT(VLOOKUP(F78,OFFSET(Indices!$H$8:$J$103,0,MATCH('Library Prep'!$J71,Indices!$H$6:$AF$6,0)-1),2,FALSE),LEN(VLOOKUP(F78,OFFSET(Indices!$H$8:$J$103,0,MATCH('Library Prep'!$J71,Indices!$H$6:$AF$6,0)-1),2,FALSE))-2),"")), "")</f>
        <v/>
      </c>
      <c r="H78" t="str">
        <f>IF(LEN($E78)&gt;0, IF('Library Prep'!$J$12 = "CD", VLOOKUP($E78, Indices!$H$8:$J$103, 3, FALSE), VLOOKUP($G78&amp;"-7", Indices!$F:$G, 2,FALSE)), "")</f>
        <v/>
      </c>
      <c r="I78" t="str">
        <f ca="1">IF(LEN($E78)&gt;0,IF('Library Prep'!$J$12="CD", VLOOKUP($H78,Indices!$F:$G,2,FALSE),
IF(LEN(F78)&gt;0,LEFT(VLOOKUP(F78,OFFSET(Indices!$H$8:$J$103,0,MATCH('Library Prep'!$J71,Indices!$H$6:$AF$6,0)-1),2,FALSE),LEN(VLOOKUP(F78,OFFSET(Indices!$H$8:$J$103,0,MATCH('Library Prep'!$J71,Indices!$H$6:$AF$6,0)-1),2,FALSE))-2),"")), "")</f>
        <v/>
      </c>
      <c r="J78" t="str">
        <f>IF(LEN($E78)&gt;0, IF('Library Prep'!$J$12 = "CD", IF(LEN(TRIM('Library Prep'!$D71))&gt;0, 'Library Prep'!$D71, ""), VLOOKUP($G78&amp;"-5", Indices!$F:$G, 2,FALSE)), "")</f>
        <v/>
      </c>
      <c r="K78" t="str">
        <f>IF(LEN($E78) &gt; 0, IF('Library Prep'!$J$12 &lt;&gt; "CD", IF(LEN(TRIM('Library Prep'!$C71)) &gt; 0, 'Library Prep'!$D71, ""), ""), "")</f>
        <v/>
      </c>
    </row>
    <row r="79" spans="1:11">
      <c r="A79" t="str">
        <f>IF(LEN(TRIM('Library Prep'!$B72)) &gt; 0, TRIM('Library Prep'!$B72), "")</f>
        <v/>
      </c>
      <c r="B79" t="str">
        <f>IF(AND(LEN(TRIM('Library Prep'!$C$2)) &gt; 0, LEN(TRIM('Library Prep'!$B72))&gt;0), 'Library Prep'!$B72 &amp; "-" &amp; 'Library Prep'!$C$2, "")</f>
        <v/>
      </c>
      <c r="C79" t="str">
        <f>IF(AND(LEN(TRIM('Library Prep'!$C$2)) &gt; 0, LEN(TRIM('Library Prep'!$B72)) &gt; 0), 'Library Prep'!$C$2, "")</f>
        <v/>
      </c>
      <c r="D79" t="str">
        <f>IF(AND(LEN(TRIM('Library Prep'!$C$2)) &gt; 0, LEN(TRIM('Library Prep'!$B72)) &gt; 0), 'Library Prep'!$A72, "")</f>
        <v/>
      </c>
      <c r="E79" t="str">
        <f>IF(OR(LEN(TRIM('Library Prep'!$B72)) = 0, LEN(TRIM('Library Prep'!$J72)) = 0), "", IF('Library Prep'!$J$12="CD", 'Library Prep'!K72, RIGHT('Library Prep'!J72, 1)))</f>
        <v/>
      </c>
      <c r="F79" t="str">
        <f>IF(LEN($E79)&gt;0, IF('Library Prep'!$J$12 = "CD", VLOOKUP($E79, Indices!$H$8:$J$103, 2, FALSE), 'Library Prep'!$K72), "")</f>
        <v/>
      </c>
      <c r="G79" t="str">
        <f ca="1">IF(LEN($E79)&gt;0, IF('Library Prep'!$J$12 = "CD",VLOOKUP($F79,Indices!$F:$G,2,FALSE),
IF(LEN(F79)&gt;0,LEFT(VLOOKUP(F79,OFFSET(Indices!$H$8:$J$103,0,MATCH('Library Prep'!$J72,Indices!$H$6:$AF$6,0)-1),2,FALSE),LEN(VLOOKUP(F79,OFFSET(Indices!$H$8:$J$103,0,MATCH('Library Prep'!$J72,Indices!$H$6:$AF$6,0)-1),2,FALSE))-2),"")), "")</f>
        <v/>
      </c>
      <c r="H79" t="str">
        <f>IF(LEN($E79)&gt;0, IF('Library Prep'!$J$12 = "CD", VLOOKUP($E79, Indices!$H$8:$J$103, 3, FALSE), VLOOKUP($G79&amp;"-7", Indices!$F:$G, 2,FALSE)), "")</f>
        <v/>
      </c>
      <c r="I79" t="str">
        <f ca="1">IF(LEN($E79)&gt;0,IF('Library Prep'!$J$12="CD", VLOOKUP($H79,Indices!$F:$G,2,FALSE),
IF(LEN(F79)&gt;0,LEFT(VLOOKUP(F79,OFFSET(Indices!$H$8:$J$103,0,MATCH('Library Prep'!$J72,Indices!$H$6:$AF$6,0)-1),2,FALSE),LEN(VLOOKUP(F79,OFFSET(Indices!$H$8:$J$103,0,MATCH('Library Prep'!$J72,Indices!$H$6:$AF$6,0)-1),2,FALSE))-2),"")), "")</f>
        <v/>
      </c>
      <c r="J79" t="str">
        <f>IF(LEN($E79)&gt;0, IF('Library Prep'!$J$12 = "CD", IF(LEN(TRIM('Library Prep'!$D72))&gt;0, 'Library Prep'!$D72, ""), VLOOKUP($G79&amp;"-5", Indices!$F:$G, 2,FALSE)), "")</f>
        <v/>
      </c>
      <c r="K79" t="str">
        <f>IF(LEN($E79) &gt; 0, IF('Library Prep'!$J$12 &lt;&gt; "CD", IF(LEN(TRIM('Library Prep'!$C72)) &gt; 0, 'Library Prep'!$D72, ""), ""), "")</f>
        <v/>
      </c>
    </row>
    <row r="80" spans="1:11">
      <c r="A80" t="str">
        <f>IF(LEN(TRIM('Library Prep'!$B73)) &gt; 0, TRIM('Library Prep'!$B73), "")</f>
        <v/>
      </c>
      <c r="B80" t="str">
        <f>IF(AND(LEN(TRIM('Library Prep'!$C$2)) &gt; 0, LEN(TRIM('Library Prep'!$B73))&gt;0), 'Library Prep'!$B73 &amp; "-" &amp; 'Library Prep'!$C$2, "")</f>
        <v/>
      </c>
      <c r="C80" t="str">
        <f>IF(AND(LEN(TRIM('Library Prep'!$C$2)) &gt; 0, LEN(TRIM('Library Prep'!$B73)) &gt; 0), 'Library Prep'!$C$2, "")</f>
        <v/>
      </c>
      <c r="D80" t="str">
        <f>IF(AND(LEN(TRIM('Library Prep'!$C$2)) &gt; 0, LEN(TRIM('Library Prep'!$B73)) &gt; 0), 'Library Prep'!$A73, "")</f>
        <v/>
      </c>
      <c r="E80" t="str">
        <f>IF(OR(LEN(TRIM('Library Prep'!$B73)) = 0, LEN(TRIM('Library Prep'!$J73)) = 0), "", IF('Library Prep'!$J$12="CD", 'Library Prep'!K73, RIGHT('Library Prep'!J73, 1)))</f>
        <v/>
      </c>
      <c r="F80" t="str">
        <f>IF(LEN($E80)&gt;0, IF('Library Prep'!$J$12 = "CD", VLOOKUP($E80, Indices!$H$8:$J$103, 2, FALSE), 'Library Prep'!$K73), "")</f>
        <v/>
      </c>
      <c r="G80" t="str">
        <f ca="1">IF(LEN($E80)&gt;0, IF('Library Prep'!$J$12 = "CD",VLOOKUP($F80,Indices!$F:$G,2,FALSE),
IF(LEN(F80)&gt;0,LEFT(VLOOKUP(F80,OFFSET(Indices!$H$8:$J$103,0,MATCH('Library Prep'!$J73,Indices!$H$6:$AF$6,0)-1),2,FALSE),LEN(VLOOKUP(F80,OFFSET(Indices!$H$8:$J$103,0,MATCH('Library Prep'!$J73,Indices!$H$6:$AF$6,0)-1),2,FALSE))-2),"")), "")</f>
        <v/>
      </c>
      <c r="H80" t="str">
        <f>IF(LEN($E80)&gt;0, IF('Library Prep'!$J$12 = "CD", VLOOKUP($E80, Indices!$H$8:$J$103, 3, FALSE), VLOOKUP($G80&amp;"-7", Indices!$F:$G, 2,FALSE)), "")</f>
        <v/>
      </c>
      <c r="I80" t="str">
        <f ca="1">IF(LEN($E80)&gt;0,IF('Library Prep'!$J$12="CD", VLOOKUP($H80,Indices!$F:$G,2,FALSE),
IF(LEN(F80)&gt;0,LEFT(VLOOKUP(F80,OFFSET(Indices!$H$8:$J$103,0,MATCH('Library Prep'!$J73,Indices!$H$6:$AF$6,0)-1),2,FALSE),LEN(VLOOKUP(F80,OFFSET(Indices!$H$8:$J$103,0,MATCH('Library Prep'!$J73,Indices!$H$6:$AF$6,0)-1),2,FALSE))-2),"")), "")</f>
        <v/>
      </c>
      <c r="J80" t="str">
        <f>IF(LEN($E80)&gt;0, IF('Library Prep'!$J$12 = "CD", IF(LEN(TRIM('Library Prep'!$D73))&gt;0, 'Library Prep'!$D73, ""), VLOOKUP($G80&amp;"-5", Indices!$F:$G, 2,FALSE)), "")</f>
        <v/>
      </c>
      <c r="K80" t="str">
        <f>IF(LEN($E80) &gt; 0, IF('Library Prep'!$J$12 &lt;&gt; "CD", IF(LEN(TRIM('Library Prep'!$C73)) &gt; 0, 'Library Prep'!$D73, ""), ""), "")</f>
        <v/>
      </c>
    </row>
    <row r="81" spans="1:11">
      <c r="A81" t="str">
        <f>IF(LEN(TRIM('Library Prep'!$B74)) &gt; 0, TRIM('Library Prep'!$B74), "")</f>
        <v/>
      </c>
      <c r="B81" t="str">
        <f>IF(AND(LEN(TRIM('Library Prep'!$C$2)) &gt; 0, LEN(TRIM('Library Prep'!$B74))&gt;0), 'Library Prep'!$B74 &amp; "-" &amp; 'Library Prep'!$C$2, "")</f>
        <v/>
      </c>
      <c r="C81" t="str">
        <f>IF(AND(LEN(TRIM('Library Prep'!$C$2)) &gt; 0, LEN(TRIM('Library Prep'!$B74)) &gt; 0), 'Library Prep'!$C$2, "")</f>
        <v/>
      </c>
      <c r="D81" t="str">
        <f>IF(AND(LEN(TRIM('Library Prep'!$C$2)) &gt; 0, LEN(TRIM('Library Prep'!$B74)) &gt; 0), 'Library Prep'!$A74, "")</f>
        <v/>
      </c>
      <c r="E81" t="str">
        <f>IF(OR(LEN(TRIM('Library Prep'!$B74)) = 0, LEN(TRIM('Library Prep'!$J74)) = 0), "", IF('Library Prep'!$J$12="CD", 'Library Prep'!K74, RIGHT('Library Prep'!J74, 1)))</f>
        <v/>
      </c>
      <c r="F81" t="str">
        <f>IF(LEN($E81)&gt;0, IF('Library Prep'!$J$12 = "CD", VLOOKUP($E81, Indices!$H$8:$J$103, 2, FALSE), 'Library Prep'!$K74), "")</f>
        <v/>
      </c>
      <c r="G81" t="str">
        <f ca="1">IF(LEN($E81)&gt;0, IF('Library Prep'!$J$12 = "CD",VLOOKUP($F81,Indices!$F:$G,2,FALSE),
IF(LEN(F81)&gt;0,LEFT(VLOOKUP(F81,OFFSET(Indices!$H$8:$J$103,0,MATCH('Library Prep'!$J74,Indices!$H$6:$AF$6,0)-1),2,FALSE),LEN(VLOOKUP(F81,OFFSET(Indices!$H$8:$J$103,0,MATCH('Library Prep'!$J74,Indices!$H$6:$AF$6,0)-1),2,FALSE))-2),"")), "")</f>
        <v/>
      </c>
      <c r="H81" t="str">
        <f>IF(LEN($E81)&gt;0, IF('Library Prep'!$J$12 = "CD", VLOOKUP($E81, Indices!$H$8:$J$103, 3, FALSE), VLOOKUP($G81&amp;"-7", Indices!$F:$G, 2,FALSE)), "")</f>
        <v/>
      </c>
      <c r="I81" t="str">
        <f ca="1">IF(LEN($E81)&gt;0,IF('Library Prep'!$J$12="CD", VLOOKUP($H81,Indices!$F:$G,2,FALSE),
IF(LEN(F81)&gt;0,LEFT(VLOOKUP(F81,OFFSET(Indices!$H$8:$J$103,0,MATCH('Library Prep'!$J74,Indices!$H$6:$AF$6,0)-1),2,FALSE),LEN(VLOOKUP(F81,OFFSET(Indices!$H$8:$J$103,0,MATCH('Library Prep'!$J74,Indices!$H$6:$AF$6,0)-1),2,FALSE))-2),"")), "")</f>
        <v/>
      </c>
      <c r="J81" t="str">
        <f>IF(LEN($E81)&gt;0, IF('Library Prep'!$J$12 = "CD", IF(LEN(TRIM('Library Prep'!$D74))&gt;0, 'Library Prep'!$D74, ""), VLOOKUP($G81&amp;"-5", Indices!$F:$G, 2,FALSE)), "")</f>
        <v/>
      </c>
      <c r="K81" t="str">
        <f>IF(LEN($E81) &gt; 0, IF('Library Prep'!$J$12 &lt;&gt; "CD", IF(LEN(TRIM('Library Prep'!$C74)) &gt; 0, 'Library Prep'!$D74, ""), ""), "")</f>
        <v/>
      </c>
    </row>
    <row r="82" spans="1:11">
      <c r="A82" t="str">
        <f>IF(LEN(TRIM('Library Prep'!$B75)) &gt; 0, TRIM('Library Prep'!$B75), "")</f>
        <v/>
      </c>
      <c r="B82" t="str">
        <f>IF(AND(LEN(TRIM('Library Prep'!$C$2)) &gt; 0, LEN(TRIM('Library Prep'!$B75))&gt;0), 'Library Prep'!$B75 &amp; "-" &amp; 'Library Prep'!$C$2, "")</f>
        <v/>
      </c>
      <c r="C82" t="str">
        <f>IF(AND(LEN(TRIM('Library Prep'!$C$2)) &gt; 0, LEN(TRIM('Library Prep'!$B75)) &gt; 0), 'Library Prep'!$C$2, "")</f>
        <v/>
      </c>
      <c r="D82" t="str">
        <f>IF(AND(LEN(TRIM('Library Prep'!$C$2)) &gt; 0, LEN(TRIM('Library Prep'!$B75)) &gt; 0), 'Library Prep'!$A75, "")</f>
        <v/>
      </c>
      <c r="E82" t="str">
        <f>IF(OR(LEN(TRIM('Library Prep'!$B75)) = 0, LEN(TRIM('Library Prep'!$J75)) = 0), "", IF('Library Prep'!$J$12="CD", 'Library Prep'!K75, RIGHT('Library Prep'!J75, 1)))</f>
        <v/>
      </c>
      <c r="F82" t="str">
        <f>IF(LEN($E82)&gt;0, IF('Library Prep'!$J$12 = "CD", VLOOKUP($E82, Indices!$H$8:$J$103, 2, FALSE), 'Library Prep'!$K75), "")</f>
        <v/>
      </c>
      <c r="G82" t="str">
        <f ca="1">IF(LEN($E82)&gt;0, IF('Library Prep'!$J$12 = "CD",VLOOKUP($F82,Indices!$F:$G,2,FALSE),
IF(LEN(F82)&gt;0,LEFT(VLOOKUP(F82,OFFSET(Indices!$H$8:$J$103,0,MATCH('Library Prep'!$J75,Indices!$H$6:$AF$6,0)-1),2,FALSE),LEN(VLOOKUP(F82,OFFSET(Indices!$H$8:$J$103,0,MATCH('Library Prep'!$J75,Indices!$H$6:$AF$6,0)-1),2,FALSE))-2),"")), "")</f>
        <v/>
      </c>
      <c r="H82" t="str">
        <f>IF(LEN($E82)&gt;0, IF('Library Prep'!$J$12 = "CD", VLOOKUP($E82, Indices!$H$8:$J$103, 3, FALSE), VLOOKUP($G82&amp;"-7", Indices!$F:$G, 2,FALSE)), "")</f>
        <v/>
      </c>
      <c r="I82" t="str">
        <f ca="1">IF(LEN($E82)&gt;0,IF('Library Prep'!$J$12="CD", VLOOKUP($H82,Indices!$F:$G,2,FALSE),
IF(LEN(F82)&gt;0,LEFT(VLOOKUP(F82,OFFSET(Indices!$H$8:$J$103,0,MATCH('Library Prep'!$J75,Indices!$H$6:$AF$6,0)-1),2,FALSE),LEN(VLOOKUP(F82,OFFSET(Indices!$H$8:$J$103,0,MATCH('Library Prep'!$J75,Indices!$H$6:$AF$6,0)-1),2,FALSE))-2),"")), "")</f>
        <v/>
      </c>
      <c r="J82" t="str">
        <f>IF(LEN($E82)&gt;0, IF('Library Prep'!$J$12 = "CD", IF(LEN(TRIM('Library Prep'!$D75))&gt;0, 'Library Prep'!$D75, ""), VLOOKUP($G82&amp;"-5", Indices!$F:$G, 2,FALSE)), "")</f>
        <v/>
      </c>
      <c r="K82" t="str">
        <f>IF(LEN($E82) &gt; 0, IF('Library Prep'!$J$12 &lt;&gt; "CD", IF(LEN(TRIM('Library Prep'!$C75)) &gt; 0, 'Library Prep'!$D75, ""), ""), "")</f>
        <v/>
      </c>
    </row>
    <row r="83" spans="1:11">
      <c r="A83" t="str">
        <f>IF(LEN(TRIM('Library Prep'!$B76)) &gt; 0, TRIM('Library Prep'!$B76), "")</f>
        <v/>
      </c>
      <c r="B83" t="str">
        <f>IF(AND(LEN(TRIM('Library Prep'!$C$2)) &gt; 0, LEN(TRIM('Library Prep'!$B76))&gt;0), 'Library Prep'!$B76 &amp; "-" &amp; 'Library Prep'!$C$2, "")</f>
        <v/>
      </c>
      <c r="C83" t="str">
        <f>IF(AND(LEN(TRIM('Library Prep'!$C$2)) &gt; 0, LEN(TRIM('Library Prep'!$B76)) &gt; 0), 'Library Prep'!$C$2, "")</f>
        <v/>
      </c>
      <c r="D83" t="str">
        <f>IF(AND(LEN(TRIM('Library Prep'!$C$2)) &gt; 0, LEN(TRIM('Library Prep'!$B76)) &gt; 0), 'Library Prep'!$A76, "")</f>
        <v/>
      </c>
      <c r="E83" t="str">
        <f>IF(OR(LEN(TRIM('Library Prep'!$B76)) = 0, LEN(TRIM('Library Prep'!$J76)) = 0), "", IF('Library Prep'!$J$12="CD", 'Library Prep'!K76, RIGHT('Library Prep'!J76, 1)))</f>
        <v/>
      </c>
      <c r="F83" t="str">
        <f>IF(LEN($E83)&gt;0, IF('Library Prep'!$J$12 = "CD", VLOOKUP($E83, Indices!$H$8:$J$103, 2, FALSE), 'Library Prep'!$K76), "")</f>
        <v/>
      </c>
      <c r="G83" t="str">
        <f ca="1">IF(LEN($E83)&gt;0, IF('Library Prep'!$J$12 = "CD",VLOOKUP($F83,Indices!$F:$G,2,FALSE),
IF(LEN(F83)&gt;0,LEFT(VLOOKUP(F83,OFFSET(Indices!$H$8:$J$103,0,MATCH('Library Prep'!$J76,Indices!$H$6:$AF$6,0)-1),2,FALSE),LEN(VLOOKUP(F83,OFFSET(Indices!$H$8:$J$103,0,MATCH('Library Prep'!$J76,Indices!$H$6:$AF$6,0)-1),2,FALSE))-2),"")), "")</f>
        <v/>
      </c>
      <c r="H83" t="str">
        <f>IF(LEN($E83)&gt;0, IF('Library Prep'!$J$12 = "CD", VLOOKUP($E83, Indices!$H$8:$J$103, 3, FALSE), VLOOKUP($G83&amp;"-7", Indices!$F:$G, 2,FALSE)), "")</f>
        <v/>
      </c>
      <c r="I83" t="str">
        <f ca="1">IF(LEN($E83)&gt;0,IF('Library Prep'!$J$12="CD", VLOOKUP($H83,Indices!$F:$G,2,FALSE),
IF(LEN(F83)&gt;0,LEFT(VLOOKUP(F83,OFFSET(Indices!$H$8:$J$103,0,MATCH('Library Prep'!$J76,Indices!$H$6:$AF$6,0)-1),2,FALSE),LEN(VLOOKUP(F83,OFFSET(Indices!$H$8:$J$103,0,MATCH('Library Prep'!$J76,Indices!$H$6:$AF$6,0)-1),2,FALSE))-2),"")), "")</f>
        <v/>
      </c>
      <c r="J83" t="str">
        <f>IF(LEN($E83)&gt;0, IF('Library Prep'!$J$12 = "CD", IF(LEN(TRIM('Library Prep'!$D76))&gt;0, 'Library Prep'!$D76, ""), VLOOKUP($G83&amp;"-5", Indices!$F:$G, 2,FALSE)), "")</f>
        <v/>
      </c>
      <c r="K83" t="str">
        <f>IF(LEN($E83) &gt; 0, IF('Library Prep'!$J$12 &lt;&gt; "CD", IF(LEN(TRIM('Library Prep'!$C76)) &gt; 0, 'Library Prep'!$D76, ""), ""), "")</f>
        <v/>
      </c>
    </row>
    <row r="84" spans="1:11">
      <c r="A84" t="str">
        <f>IF(LEN(TRIM('Library Prep'!$B77)) &gt; 0, TRIM('Library Prep'!$B77), "")</f>
        <v/>
      </c>
      <c r="B84" t="str">
        <f>IF(AND(LEN(TRIM('Library Prep'!$C$2)) &gt; 0, LEN(TRIM('Library Prep'!$B77))&gt;0), 'Library Prep'!$B77 &amp; "-" &amp; 'Library Prep'!$C$2, "")</f>
        <v/>
      </c>
      <c r="C84" t="str">
        <f>IF(AND(LEN(TRIM('Library Prep'!$C$2)) &gt; 0, LEN(TRIM('Library Prep'!$B77)) &gt; 0), 'Library Prep'!$C$2, "")</f>
        <v/>
      </c>
      <c r="D84" t="str">
        <f>IF(AND(LEN(TRIM('Library Prep'!$C$2)) &gt; 0, LEN(TRIM('Library Prep'!$B77)) &gt; 0), 'Library Prep'!$A77, "")</f>
        <v/>
      </c>
      <c r="E84" t="str">
        <f>IF(OR(LEN(TRIM('Library Prep'!$B77)) = 0, LEN(TRIM('Library Prep'!$J77)) = 0), "", IF('Library Prep'!$J$12="CD", 'Library Prep'!K77, RIGHT('Library Prep'!J77, 1)))</f>
        <v/>
      </c>
      <c r="F84" t="str">
        <f>IF(LEN($E84)&gt;0, IF('Library Prep'!$J$12 = "CD", VLOOKUP($E84, Indices!$H$8:$J$103, 2, FALSE), 'Library Prep'!$K77), "")</f>
        <v/>
      </c>
      <c r="G84" t="str">
        <f ca="1">IF(LEN($E84)&gt;0, IF('Library Prep'!$J$12 = "CD",VLOOKUP($F84,Indices!$F:$G,2,FALSE),
IF(LEN(F84)&gt;0,LEFT(VLOOKUP(F84,OFFSET(Indices!$H$8:$J$103,0,MATCH('Library Prep'!$J77,Indices!$H$6:$AF$6,0)-1),2,FALSE),LEN(VLOOKUP(F84,OFFSET(Indices!$H$8:$J$103,0,MATCH('Library Prep'!$J77,Indices!$H$6:$AF$6,0)-1),2,FALSE))-2),"")), "")</f>
        <v/>
      </c>
      <c r="H84" t="str">
        <f>IF(LEN($E84)&gt;0, IF('Library Prep'!$J$12 = "CD", VLOOKUP($E84, Indices!$H$8:$J$103, 3, FALSE), VLOOKUP($G84&amp;"-7", Indices!$F:$G, 2,FALSE)), "")</f>
        <v/>
      </c>
      <c r="I84" t="str">
        <f ca="1">IF(LEN($E84)&gt;0,IF('Library Prep'!$J$12="CD", VLOOKUP($H84,Indices!$F:$G,2,FALSE),
IF(LEN(F84)&gt;0,LEFT(VLOOKUP(F84,OFFSET(Indices!$H$8:$J$103,0,MATCH('Library Prep'!$J77,Indices!$H$6:$AF$6,0)-1),2,FALSE),LEN(VLOOKUP(F84,OFFSET(Indices!$H$8:$J$103,0,MATCH('Library Prep'!$J77,Indices!$H$6:$AF$6,0)-1),2,FALSE))-2),"")), "")</f>
        <v/>
      </c>
      <c r="J84" t="str">
        <f>IF(LEN($E84)&gt;0, IF('Library Prep'!$J$12 = "CD", IF(LEN(TRIM('Library Prep'!$D77))&gt;0, 'Library Prep'!$D77, ""), VLOOKUP($G84&amp;"-5", Indices!$F:$G, 2,FALSE)), "")</f>
        <v/>
      </c>
      <c r="K84" t="str">
        <f>IF(LEN($E84) &gt; 0, IF('Library Prep'!$J$12 &lt;&gt; "CD", IF(LEN(TRIM('Library Prep'!$C77)) &gt; 0, 'Library Prep'!$D77, ""), ""), "")</f>
        <v/>
      </c>
    </row>
    <row r="85" spans="1:11">
      <c r="A85" t="str">
        <f>IF(LEN(TRIM('Library Prep'!$B78)) &gt; 0, TRIM('Library Prep'!$B78), "")</f>
        <v/>
      </c>
      <c r="B85" t="str">
        <f>IF(AND(LEN(TRIM('Library Prep'!$C$2)) &gt; 0, LEN(TRIM('Library Prep'!$B78))&gt;0), 'Library Prep'!$B78 &amp; "-" &amp; 'Library Prep'!$C$2, "")</f>
        <v/>
      </c>
      <c r="C85" t="str">
        <f>IF(AND(LEN(TRIM('Library Prep'!$C$2)) &gt; 0, LEN(TRIM('Library Prep'!$B78)) &gt; 0), 'Library Prep'!$C$2, "")</f>
        <v/>
      </c>
      <c r="D85" t="str">
        <f>IF(AND(LEN(TRIM('Library Prep'!$C$2)) &gt; 0, LEN(TRIM('Library Prep'!$B78)) &gt; 0), 'Library Prep'!$A78, "")</f>
        <v/>
      </c>
      <c r="E85" t="str">
        <f>IF(OR(LEN(TRIM('Library Prep'!$B78)) = 0, LEN(TRIM('Library Prep'!$J78)) = 0), "", IF('Library Prep'!$J$12="CD", 'Library Prep'!K78, RIGHT('Library Prep'!J78, 1)))</f>
        <v/>
      </c>
      <c r="F85" t="str">
        <f>IF(LEN($E85)&gt;0, IF('Library Prep'!$J$12 = "CD", VLOOKUP($E85, Indices!$H$8:$J$103, 2, FALSE), 'Library Prep'!$K78), "")</f>
        <v/>
      </c>
      <c r="G85" t="str">
        <f ca="1">IF(LEN($E85)&gt;0, IF('Library Prep'!$J$12 = "CD",VLOOKUP($F85,Indices!$F:$G,2,FALSE),
IF(LEN(F85)&gt;0,LEFT(VLOOKUP(F85,OFFSET(Indices!$H$8:$J$103,0,MATCH('Library Prep'!$J78,Indices!$H$6:$AF$6,0)-1),2,FALSE),LEN(VLOOKUP(F85,OFFSET(Indices!$H$8:$J$103,0,MATCH('Library Prep'!$J78,Indices!$H$6:$AF$6,0)-1),2,FALSE))-2),"")), "")</f>
        <v/>
      </c>
      <c r="H85" t="str">
        <f>IF(LEN($E85)&gt;0, IF('Library Prep'!$J$12 = "CD", VLOOKUP($E85, Indices!$H$8:$J$103, 3, FALSE), VLOOKUP($G85&amp;"-7", Indices!$F:$G, 2,FALSE)), "")</f>
        <v/>
      </c>
      <c r="I85" t="str">
        <f ca="1">IF(LEN($E85)&gt;0,IF('Library Prep'!$J$12="CD", VLOOKUP($H85,Indices!$F:$G,2,FALSE),
IF(LEN(F85)&gt;0,LEFT(VLOOKUP(F85,OFFSET(Indices!$H$8:$J$103,0,MATCH('Library Prep'!$J78,Indices!$H$6:$AF$6,0)-1),2,FALSE),LEN(VLOOKUP(F85,OFFSET(Indices!$H$8:$J$103,0,MATCH('Library Prep'!$J78,Indices!$H$6:$AF$6,0)-1),2,FALSE))-2),"")), "")</f>
        <v/>
      </c>
      <c r="J85" t="str">
        <f>IF(LEN($E85)&gt;0, IF('Library Prep'!$J$12 = "CD", IF(LEN(TRIM('Library Prep'!$D78))&gt;0, 'Library Prep'!$D78, ""), VLOOKUP($G85&amp;"-5", Indices!$F:$G, 2,FALSE)), "")</f>
        <v/>
      </c>
      <c r="K85" t="str">
        <f>IF(LEN($E85) &gt; 0, IF('Library Prep'!$J$12 &lt;&gt; "CD", IF(LEN(TRIM('Library Prep'!$C78)) &gt; 0, 'Library Prep'!$D78, ""), ""), "")</f>
        <v/>
      </c>
    </row>
    <row r="86" spans="1:11">
      <c r="A86" t="str">
        <f>IF(LEN(TRIM('Library Prep'!$B79)) &gt; 0, TRIM('Library Prep'!$B79), "")</f>
        <v/>
      </c>
      <c r="B86" t="str">
        <f>IF(AND(LEN(TRIM('Library Prep'!$C$2)) &gt; 0, LEN(TRIM('Library Prep'!$B79))&gt;0), 'Library Prep'!$B79 &amp; "-" &amp; 'Library Prep'!$C$2, "")</f>
        <v/>
      </c>
      <c r="C86" t="str">
        <f>IF(AND(LEN(TRIM('Library Prep'!$C$2)) &gt; 0, LEN(TRIM('Library Prep'!$B79)) &gt; 0), 'Library Prep'!$C$2, "")</f>
        <v/>
      </c>
      <c r="D86" t="str">
        <f>IF(AND(LEN(TRIM('Library Prep'!$C$2)) &gt; 0, LEN(TRIM('Library Prep'!$B79)) &gt; 0), 'Library Prep'!$A79, "")</f>
        <v/>
      </c>
      <c r="E86" t="str">
        <f>IF(OR(LEN(TRIM('Library Prep'!$B79)) = 0, LEN(TRIM('Library Prep'!$J79)) = 0), "", IF('Library Prep'!$J$12="CD", 'Library Prep'!K79, RIGHT('Library Prep'!J79, 1)))</f>
        <v/>
      </c>
      <c r="F86" t="str">
        <f>IF(LEN($E86)&gt;0, IF('Library Prep'!$J$12 = "CD", VLOOKUP($E86, Indices!$H$8:$J$103, 2, FALSE), 'Library Prep'!$K79), "")</f>
        <v/>
      </c>
      <c r="G86" t="str">
        <f ca="1">IF(LEN($E86)&gt;0, IF('Library Prep'!$J$12 = "CD",VLOOKUP($F86,Indices!$F:$G,2,FALSE),
IF(LEN(F86)&gt;0,LEFT(VLOOKUP(F86,OFFSET(Indices!$H$8:$J$103,0,MATCH('Library Prep'!$J79,Indices!$H$6:$AF$6,0)-1),2,FALSE),LEN(VLOOKUP(F86,OFFSET(Indices!$H$8:$J$103,0,MATCH('Library Prep'!$J79,Indices!$H$6:$AF$6,0)-1),2,FALSE))-2),"")), "")</f>
        <v/>
      </c>
      <c r="H86" t="str">
        <f>IF(LEN($E86)&gt;0, IF('Library Prep'!$J$12 = "CD", VLOOKUP($E86, Indices!$H$8:$J$103, 3, FALSE), VLOOKUP($G86&amp;"-7", Indices!$F:$G, 2,FALSE)), "")</f>
        <v/>
      </c>
      <c r="I86" t="str">
        <f ca="1">IF(LEN($E86)&gt;0,IF('Library Prep'!$J$12="CD", VLOOKUP($H86,Indices!$F:$G,2,FALSE),
IF(LEN(F86)&gt;0,LEFT(VLOOKUP(F86,OFFSET(Indices!$H$8:$J$103,0,MATCH('Library Prep'!$J79,Indices!$H$6:$AF$6,0)-1),2,FALSE),LEN(VLOOKUP(F86,OFFSET(Indices!$H$8:$J$103,0,MATCH('Library Prep'!$J79,Indices!$H$6:$AF$6,0)-1),2,FALSE))-2),"")), "")</f>
        <v/>
      </c>
      <c r="J86" t="str">
        <f>IF(LEN($E86)&gt;0, IF('Library Prep'!$J$12 = "CD", IF(LEN(TRIM('Library Prep'!$D79))&gt;0, 'Library Prep'!$D79, ""), VLOOKUP($G86&amp;"-5", Indices!$F:$G, 2,FALSE)), "")</f>
        <v/>
      </c>
      <c r="K86" t="str">
        <f>IF(LEN($E86) &gt; 0, IF('Library Prep'!$J$12 &lt;&gt; "CD", IF(LEN(TRIM('Library Prep'!$C79)) &gt; 0, 'Library Prep'!$D79, ""), ""), "")</f>
        <v/>
      </c>
    </row>
    <row r="87" spans="1:11">
      <c r="A87" t="str">
        <f>IF(LEN(TRIM('Library Prep'!$B80)) &gt; 0, TRIM('Library Prep'!$B80), "")</f>
        <v/>
      </c>
      <c r="B87" t="str">
        <f>IF(AND(LEN(TRIM('Library Prep'!$C$2)) &gt; 0, LEN(TRIM('Library Prep'!$B80))&gt;0), 'Library Prep'!$B80 &amp; "-" &amp; 'Library Prep'!$C$2, "")</f>
        <v/>
      </c>
      <c r="C87" t="str">
        <f>IF(AND(LEN(TRIM('Library Prep'!$C$2)) &gt; 0, LEN(TRIM('Library Prep'!$B80)) &gt; 0), 'Library Prep'!$C$2, "")</f>
        <v/>
      </c>
      <c r="D87" t="str">
        <f>IF(AND(LEN(TRIM('Library Prep'!$C$2)) &gt; 0, LEN(TRIM('Library Prep'!$B80)) &gt; 0), 'Library Prep'!$A80, "")</f>
        <v/>
      </c>
      <c r="E87" t="str">
        <f>IF(OR(LEN(TRIM('Library Prep'!$B80)) = 0, LEN(TRIM('Library Prep'!$J80)) = 0), "", IF('Library Prep'!$J$12="CD", 'Library Prep'!K80, RIGHT('Library Prep'!J80, 1)))</f>
        <v/>
      </c>
      <c r="F87" t="str">
        <f>IF(LEN($E87)&gt;0, IF('Library Prep'!$J$12 = "CD", VLOOKUP($E87, Indices!$H$8:$J$103, 2, FALSE), 'Library Prep'!$K80), "")</f>
        <v/>
      </c>
      <c r="G87" t="str">
        <f ca="1">IF(LEN($E87)&gt;0, IF('Library Prep'!$J$12 = "CD",VLOOKUP($F87,Indices!$F:$G,2,FALSE),
IF(LEN(F87)&gt;0,LEFT(VLOOKUP(F87,OFFSET(Indices!$H$8:$J$103,0,MATCH('Library Prep'!$J80,Indices!$H$6:$AF$6,0)-1),2,FALSE),LEN(VLOOKUP(F87,OFFSET(Indices!$H$8:$J$103,0,MATCH('Library Prep'!$J80,Indices!$H$6:$AF$6,0)-1),2,FALSE))-2),"")), "")</f>
        <v/>
      </c>
      <c r="H87" t="str">
        <f>IF(LEN($E87)&gt;0, IF('Library Prep'!$J$12 = "CD", VLOOKUP($E87, Indices!$H$8:$J$103, 3, FALSE), VLOOKUP($G87&amp;"-7", Indices!$F:$G, 2,FALSE)), "")</f>
        <v/>
      </c>
      <c r="I87" t="str">
        <f ca="1">IF(LEN($E87)&gt;0,IF('Library Prep'!$J$12="CD", VLOOKUP($H87,Indices!$F:$G,2,FALSE),
IF(LEN(F87)&gt;0,LEFT(VLOOKUP(F87,OFFSET(Indices!$H$8:$J$103,0,MATCH('Library Prep'!$J80,Indices!$H$6:$AF$6,0)-1),2,FALSE),LEN(VLOOKUP(F87,OFFSET(Indices!$H$8:$J$103,0,MATCH('Library Prep'!$J80,Indices!$H$6:$AF$6,0)-1),2,FALSE))-2),"")), "")</f>
        <v/>
      </c>
      <c r="J87" t="str">
        <f>IF(LEN($E87)&gt;0, IF('Library Prep'!$J$12 = "CD", IF(LEN(TRIM('Library Prep'!$D80))&gt;0, 'Library Prep'!$D80, ""), VLOOKUP($G87&amp;"-5", Indices!$F:$G, 2,FALSE)), "")</f>
        <v/>
      </c>
      <c r="K87" t="str">
        <f>IF(LEN($E87) &gt; 0, IF('Library Prep'!$J$12 &lt;&gt; "CD", IF(LEN(TRIM('Library Prep'!$C80)) &gt; 0, 'Library Prep'!$D80, ""), ""), "")</f>
        <v/>
      </c>
    </row>
    <row r="88" spans="1:11">
      <c r="A88" t="str">
        <f>IF(LEN(TRIM('Library Prep'!$B81)) &gt; 0, TRIM('Library Prep'!$B81), "")</f>
        <v/>
      </c>
      <c r="B88" t="str">
        <f>IF(AND(LEN(TRIM('Library Prep'!$C$2)) &gt; 0, LEN(TRIM('Library Prep'!$B81))&gt;0), 'Library Prep'!$B81 &amp; "-" &amp; 'Library Prep'!$C$2, "")</f>
        <v/>
      </c>
      <c r="C88" t="str">
        <f>IF(AND(LEN(TRIM('Library Prep'!$C$2)) &gt; 0, LEN(TRIM('Library Prep'!$B81)) &gt; 0), 'Library Prep'!$C$2, "")</f>
        <v/>
      </c>
      <c r="D88" t="str">
        <f>IF(AND(LEN(TRIM('Library Prep'!$C$2)) &gt; 0, LEN(TRIM('Library Prep'!$B81)) &gt; 0), 'Library Prep'!$A81, "")</f>
        <v/>
      </c>
      <c r="E88" t="str">
        <f>IF(OR(LEN(TRIM('Library Prep'!$B81)) = 0, LEN(TRIM('Library Prep'!$J81)) = 0), "", IF('Library Prep'!$J$12="CD", 'Library Prep'!K81, RIGHT('Library Prep'!J81, 1)))</f>
        <v/>
      </c>
      <c r="F88" t="str">
        <f>IF(LEN($E88)&gt;0, IF('Library Prep'!$J$12 = "CD", VLOOKUP($E88, Indices!$H$8:$J$103, 2, FALSE), 'Library Prep'!$K81), "")</f>
        <v/>
      </c>
      <c r="G88" t="str">
        <f ca="1">IF(LEN($E88)&gt;0, IF('Library Prep'!$J$12 = "CD",VLOOKUP($F88,Indices!$F:$G,2,FALSE),
IF(LEN(F88)&gt;0,LEFT(VLOOKUP(F88,OFFSET(Indices!$H$8:$J$103,0,MATCH('Library Prep'!$J81,Indices!$H$6:$AF$6,0)-1),2,FALSE),LEN(VLOOKUP(F88,OFFSET(Indices!$H$8:$J$103,0,MATCH('Library Prep'!$J81,Indices!$H$6:$AF$6,0)-1),2,FALSE))-2),"")), "")</f>
        <v/>
      </c>
      <c r="H88" t="str">
        <f>IF(LEN($E88)&gt;0, IF('Library Prep'!$J$12 = "CD", VLOOKUP($E88, Indices!$H$8:$J$103, 3, FALSE), VLOOKUP($G88&amp;"-7", Indices!$F:$G, 2,FALSE)), "")</f>
        <v/>
      </c>
      <c r="I88" t="str">
        <f ca="1">IF(LEN($E88)&gt;0,IF('Library Prep'!$J$12="CD", VLOOKUP($H88,Indices!$F:$G,2,FALSE),
IF(LEN(F88)&gt;0,LEFT(VLOOKUP(F88,OFFSET(Indices!$H$8:$J$103,0,MATCH('Library Prep'!$J81,Indices!$H$6:$AF$6,0)-1),2,FALSE),LEN(VLOOKUP(F88,OFFSET(Indices!$H$8:$J$103,0,MATCH('Library Prep'!$J81,Indices!$H$6:$AF$6,0)-1),2,FALSE))-2),"")), "")</f>
        <v/>
      </c>
      <c r="J88" t="str">
        <f>IF(LEN($E88)&gt;0, IF('Library Prep'!$J$12 = "CD", IF(LEN(TRIM('Library Prep'!$D81))&gt;0, 'Library Prep'!$D81, ""), VLOOKUP($G88&amp;"-5", Indices!$F:$G, 2,FALSE)), "")</f>
        <v/>
      </c>
      <c r="K88" t="str">
        <f>IF(LEN($E88) &gt; 0, IF('Library Prep'!$J$12 &lt;&gt; "CD", IF(LEN(TRIM('Library Prep'!$C81)) &gt; 0, 'Library Prep'!$D81, ""), ""), "")</f>
        <v/>
      </c>
    </row>
    <row r="89" spans="1:11">
      <c r="A89" t="str">
        <f>IF(LEN(TRIM('Library Prep'!$B82)) &gt; 0, TRIM('Library Prep'!$B82), "")</f>
        <v/>
      </c>
      <c r="B89" t="str">
        <f>IF(AND(LEN(TRIM('Library Prep'!$C$2)) &gt; 0, LEN(TRIM('Library Prep'!$B82))&gt;0), 'Library Prep'!$B82 &amp; "-" &amp; 'Library Prep'!$C$2, "")</f>
        <v/>
      </c>
      <c r="C89" t="str">
        <f>IF(AND(LEN(TRIM('Library Prep'!$C$2)) &gt; 0, LEN(TRIM('Library Prep'!$B82)) &gt; 0), 'Library Prep'!$C$2, "")</f>
        <v/>
      </c>
      <c r="D89" t="str">
        <f>IF(AND(LEN(TRIM('Library Prep'!$C$2)) &gt; 0, LEN(TRIM('Library Prep'!$B82)) &gt; 0), 'Library Prep'!$A82, "")</f>
        <v/>
      </c>
      <c r="E89" t="str">
        <f>IF(OR(LEN(TRIM('Library Prep'!$B82)) = 0, LEN(TRIM('Library Prep'!$J82)) = 0), "", IF('Library Prep'!$J$12="CD", 'Library Prep'!K82, RIGHT('Library Prep'!J82, 1)))</f>
        <v/>
      </c>
      <c r="F89" t="str">
        <f>IF(LEN($E89)&gt;0, IF('Library Prep'!$J$12 = "CD", VLOOKUP($E89, Indices!$H$8:$J$103, 2, FALSE), 'Library Prep'!$K82), "")</f>
        <v/>
      </c>
      <c r="G89" t="str">
        <f ca="1">IF(LEN($E89)&gt;0, IF('Library Prep'!$J$12 = "CD",VLOOKUP($F89,Indices!$F:$G,2,FALSE),
IF(LEN(F89)&gt;0,LEFT(VLOOKUP(F89,OFFSET(Indices!$H$8:$J$103,0,MATCH('Library Prep'!$J82,Indices!$H$6:$AF$6,0)-1),2,FALSE),LEN(VLOOKUP(F89,OFFSET(Indices!$H$8:$J$103,0,MATCH('Library Prep'!$J82,Indices!$H$6:$AF$6,0)-1),2,FALSE))-2),"")), "")</f>
        <v/>
      </c>
      <c r="H89" t="str">
        <f>IF(LEN($E89)&gt;0, IF('Library Prep'!$J$12 = "CD", VLOOKUP($E89, Indices!$H$8:$J$103, 3, FALSE), VLOOKUP($G89&amp;"-7", Indices!$F:$G, 2,FALSE)), "")</f>
        <v/>
      </c>
      <c r="I89" t="str">
        <f ca="1">IF(LEN($E89)&gt;0,IF('Library Prep'!$J$12="CD", VLOOKUP($H89,Indices!$F:$G,2,FALSE),
IF(LEN(F89)&gt;0,LEFT(VLOOKUP(F89,OFFSET(Indices!$H$8:$J$103,0,MATCH('Library Prep'!$J82,Indices!$H$6:$AF$6,0)-1),2,FALSE),LEN(VLOOKUP(F89,OFFSET(Indices!$H$8:$J$103,0,MATCH('Library Prep'!$J82,Indices!$H$6:$AF$6,0)-1),2,FALSE))-2),"")), "")</f>
        <v/>
      </c>
      <c r="J89" t="str">
        <f>IF(LEN($E89)&gt;0, IF('Library Prep'!$J$12 = "CD", IF(LEN(TRIM('Library Prep'!$D82))&gt;0, 'Library Prep'!$D82, ""), VLOOKUP($G89&amp;"-5", Indices!$F:$G, 2,FALSE)), "")</f>
        <v/>
      </c>
      <c r="K89" t="str">
        <f>IF(LEN($E89) &gt; 0, IF('Library Prep'!$J$12 &lt;&gt; "CD", IF(LEN(TRIM('Library Prep'!$C82)) &gt; 0, 'Library Prep'!$D82, ""), ""), "")</f>
        <v/>
      </c>
    </row>
    <row r="90" spans="1:11">
      <c r="A90" t="str">
        <f>IF(LEN(TRIM('Library Prep'!$B83)) &gt; 0, TRIM('Library Prep'!$B83), "")</f>
        <v/>
      </c>
      <c r="B90" t="str">
        <f>IF(AND(LEN(TRIM('Library Prep'!$C$2)) &gt; 0, LEN(TRIM('Library Prep'!$B83))&gt;0), 'Library Prep'!$B83 &amp; "-" &amp; 'Library Prep'!$C$2, "")</f>
        <v/>
      </c>
      <c r="C90" t="str">
        <f>IF(AND(LEN(TRIM('Library Prep'!$C$2)) &gt; 0, LEN(TRIM('Library Prep'!$B83)) &gt; 0), 'Library Prep'!$C$2, "")</f>
        <v/>
      </c>
      <c r="D90" t="str">
        <f>IF(AND(LEN(TRIM('Library Prep'!$C$2)) &gt; 0, LEN(TRIM('Library Prep'!$B83)) &gt; 0), 'Library Prep'!$A83, "")</f>
        <v/>
      </c>
      <c r="E90" t="str">
        <f>IF(OR(LEN(TRIM('Library Prep'!$B83)) = 0, LEN(TRIM('Library Prep'!$J83)) = 0), "", IF('Library Prep'!$J$12="CD", 'Library Prep'!K83, RIGHT('Library Prep'!J83, 1)))</f>
        <v/>
      </c>
      <c r="F90" t="str">
        <f>IF(LEN($E90)&gt;0, IF('Library Prep'!$J$12 = "CD", VLOOKUP($E90, Indices!$H$8:$J$103, 2, FALSE), 'Library Prep'!$K83), "")</f>
        <v/>
      </c>
      <c r="G90" t="str">
        <f ca="1">IF(LEN($E90)&gt;0, IF('Library Prep'!$J$12 = "CD",VLOOKUP($F90,Indices!$F:$G,2,FALSE),
IF(LEN(F90)&gt;0,LEFT(VLOOKUP(F90,OFFSET(Indices!$H$8:$J$103,0,MATCH('Library Prep'!$J83,Indices!$H$6:$AF$6,0)-1),2,FALSE),LEN(VLOOKUP(F90,OFFSET(Indices!$H$8:$J$103,0,MATCH('Library Prep'!$J83,Indices!$H$6:$AF$6,0)-1),2,FALSE))-2),"")), "")</f>
        <v/>
      </c>
      <c r="H90" t="str">
        <f>IF(LEN($E90)&gt;0, IF('Library Prep'!$J$12 = "CD", VLOOKUP($E90, Indices!$H$8:$J$103, 3, FALSE), VLOOKUP($G90&amp;"-7", Indices!$F:$G, 2,FALSE)), "")</f>
        <v/>
      </c>
      <c r="I90" t="str">
        <f ca="1">IF(LEN($E90)&gt;0,IF('Library Prep'!$J$12="CD", VLOOKUP($H90,Indices!$F:$G,2,FALSE),
IF(LEN(F90)&gt;0,LEFT(VLOOKUP(F90,OFFSET(Indices!$H$8:$J$103,0,MATCH('Library Prep'!$J83,Indices!$H$6:$AF$6,0)-1),2,FALSE),LEN(VLOOKUP(F90,OFFSET(Indices!$H$8:$J$103,0,MATCH('Library Prep'!$J83,Indices!$H$6:$AF$6,0)-1),2,FALSE))-2),"")), "")</f>
        <v/>
      </c>
      <c r="J90" t="str">
        <f>IF(LEN($E90)&gt;0, IF('Library Prep'!$J$12 = "CD", IF(LEN(TRIM('Library Prep'!$D83))&gt;0, 'Library Prep'!$D83, ""), VLOOKUP($G90&amp;"-5", Indices!$F:$G, 2,FALSE)), "")</f>
        <v/>
      </c>
      <c r="K90" t="str">
        <f>IF(LEN($E90) &gt; 0, IF('Library Prep'!$J$12 &lt;&gt; "CD", IF(LEN(TRIM('Library Prep'!$C83)) &gt; 0, 'Library Prep'!$D83, ""), ""), "")</f>
        <v/>
      </c>
    </row>
    <row r="91" spans="1:11">
      <c r="A91" t="str">
        <f>IF(LEN(TRIM('Library Prep'!$B84)) &gt; 0, TRIM('Library Prep'!$B84), "")</f>
        <v/>
      </c>
      <c r="B91" t="str">
        <f>IF(AND(LEN(TRIM('Library Prep'!$C$2)) &gt; 0, LEN(TRIM('Library Prep'!$B84))&gt;0), 'Library Prep'!$B84 &amp; "-" &amp; 'Library Prep'!$C$2, "")</f>
        <v/>
      </c>
      <c r="C91" t="str">
        <f>IF(AND(LEN(TRIM('Library Prep'!$C$2)) &gt; 0, LEN(TRIM('Library Prep'!$B84)) &gt; 0), 'Library Prep'!$C$2, "")</f>
        <v/>
      </c>
      <c r="D91" t="str">
        <f>IF(AND(LEN(TRIM('Library Prep'!$C$2)) &gt; 0, LEN(TRIM('Library Prep'!$B84)) &gt; 0), 'Library Prep'!$A84, "")</f>
        <v/>
      </c>
      <c r="E91" t="str">
        <f>IF(OR(LEN(TRIM('Library Prep'!$B84)) = 0, LEN(TRIM('Library Prep'!$J84)) = 0), "", IF('Library Prep'!$J$12="CD", 'Library Prep'!K84, RIGHT('Library Prep'!J84, 1)))</f>
        <v/>
      </c>
      <c r="F91" t="str">
        <f>IF(LEN($E91)&gt;0, IF('Library Prep'!$J$12 = "CD", VLOOKUP($E91, Indices!$H$8:$J$103, 2, FALSE), 'Library Prep'!$K84), "")</f>
        <v/>
      </c>
      <c r="G91" t="str">
        <f ca="1">IF(LEN($E91)&gt;0, IF('Library Prep'!$J$12 = "CD",VLOOKUP($F91,Indices!$F:$G,2,FALSE),
IF(LEN(F91)&gt;0,LEFT(VLOOKUP(F91,OFFSET(Indices!$H$8:$J$103,0,MATCH('Library Prep'!$J84,Indices!$H$6:$AF$6,0)-1),2,FALSE),LEN(VLOOKUP(F91,OFFSET(Indices!$H$8:$J$103,0,MATCH('Library Prep'!$J84,Indices!$H$6:$AF$6,0)-1),2,FALSE))-2),"")), "")</f>
        <v/>
      </c>
      <c r="H91" t="str">
        <f>IF(LEN($E91)&gt;0, IF('Library Prep'!$J$12 = "CD", VLOOKUP($E91, Indices!$H$8:$J$103, 3, FALSE), VLOOKUP($G91&amp;"-7", Indices!$F:$G, 2,FALSE)), "")</f>
        <v/>
      </c>
      <c r="I91" t="str">
        <f ca="1">IF(LEN($E91)&gt;0,IF('Library Prep'!$J$12="CD", VLOOKUP($H91,Indices!$F:$G,2,FALSE),
IF(LEN(F91)&gt;0,LEFT(VLOOKUP(F91,OFFSET(Indices!$H$8:$J$103,0,MATCH('Library Prep'!$J84,Indices!$H$6:$AF$6,0)-1),2,FALSE),LEN(VLOOKUP(F91,OFFSET(Indices!$H$8:$J$103,0,MATCH('Library Prep'!$J84,Indices!$H$6:$AF$6,0)-1),2,FALSE))-2),"")), "")</f>
        <v/>
      </c>
      <c r="J91" t="str">
        <f>IF(LEN($E91)&gt;0, IF('Library Prep'!$J$12 = "CD", IF(LEN(TRIM('Library Prep'!$D84))&gt;0, 'Library Prep'!$D84, ""), VLOOKUP($G91&amp;"-5", Indices!$F:$G, 2,FALSE)), "")</f>
        <v/>
      </c>
      <c r="K91" t="str">
        <f>IF(LEN($E91) &gt; 0, IF('Library Prep'!$J$12 &lt;&gt; "CD", IF(LEN(TRIM('Library Prep'!$C84)) &gt; 0, 'Library Prep'!$D84, ""), ""), "")</f>
        <v/>
      </c>
    </row>
    <row r="92" spans="1:11">
      <c r="A92" t="str">
        <f>IF(LEN(TRIM('Library Prep'!$B85)) &gt; 0, TRIM('Library Prep'!$B85), "")</f>
        <v/>
      </c>
      <c r="B92" t="str">
        <f>IF(AND(LEN(TRIM('Library Prep'!$C$2)) &gt; 0, LEN(TRIM('Library Prep'!$B85))&gt;0), 'Library Prep'!$B85 &amp; "-" &amp; 'Library Prep'!$C$2, "")</f>
        <v/>
      </c>
      <c r="C92" t="str">
        <f>IF(AND(LEN(TRIM('Library Prep'!$C$2)) &gt; 0, LEN(TRIM('Library Prep'!$B85)) &gt; 0), 'Library Prep'!$C$2, "")</f>
        <v/>
      </c>
      <c r="D92" t="str">
        <f>IF(AND(LEN(TRIM('Library Prep'!$C$2)) &gt; 0, LEN(TRIM('Library Prep'!$B85)) &gt; 0), 'Library Prep'!$A85, "")</f>
        <v/>
      </c>
      <c r="E92" t="str">
        <f>IF(OR(LEN(TRIM('Library Prep'!$B85)) = 0, LEN(TRIM('Library Prep'!$J85)) = 0), "", IF('Library Prep'!$J$12="CD", 'Library Prep'!K85, RIGHT('Library Prep'!J85, 1)))</f>
        <v/>
      </c>
      <c r="F92" t="str">
        <f>IF(LEN($E92)&gt;0, IF('Library Prep'!$J$12 = "CD", VLOOKUP($E92, Indices!$H$8:$J$103, 2, FALSE), 'Library Prep'!$K85), "")</f>
        <v/>
      </c>
      <c r="G92" t="str">
        <f ca="1">IF(LEN($E92)&gt;0, IF('Library Prep'!$J$12 = "CD",VLOOKUP($F92,Indices!$F:$G,2,FALSE),
IF(LEN(F92)&gt;0,LEFT(VLOOKUP(F92,OFFSET(Indices!$H$8:$J$103,0,MATCH('Library Prep'!$J85,Indices!$H$6:$AF$6,0)-1),2,FALSE),LEN(VLOOKUP(F92,OFFSET(Indices!$H$8:$J$103,0,MATCH('Library Prep'!$J85,Indices!$H$6:$AF$6,0)-1),2,FALSE))-2),"")), "")</f>
        <v/>
      </c>
      <c r="H92" t="str">
        <f>IF(LEN($E92)&gt;0, IF('Library Prep'!$J$12 = "CD", VLOOKUP($E92, Indices!$H$8:$J$103, 3, FALSE), VLOOKUP($G92&amp;"-7", Indices!$F:$G, 2,FALSE)), "")</f>
        <v/>
      </c>
      <c r="I92" t="str">
        <f ca="1">IF(LEN($E92)&gt;0,IF('Library Prep'!$J$12="CD", VLOOKUP($H92,Indices!$F:$G,2,FALSE),
IF(LEN(F92)&gt;0,LEFT(VLOOKUP(F92,OFFSET(Indices!$H$8:$J$103,0,MATCH('Library Prep'!$J85,Indices!$H$6:$AF$6,0)-1),2,FALSE),LEN(VLOOKUP(F92,OFFSET(Indices!$H$8:$J$103,0,MATCH('Library Prep'!$J85,Indices!$H$6:$AF$6,0)-1),2,FALSE))-2),"")), "")</f>
        <v/>
      </c>
      <c r="J92" t="str">
        <f>IF(LEN($E92)&gt;0, IF('Library Prep'!$J$12 = "CD", IF(LEN(TRIM('Library Prep'!$D85))&gt;0, 'Library Prep'!$D85, ""), VLOOKUP($G92&amp;"-5", Indices!$F:$G, 2,FALSE)), "")</f>
        <v/>
      </c>
      <c r="K92" t="str">
        <f>IF(LEN($E92) &gt; 0, IF('Library Prep'!$J$12 &lt;&gt; "CD", IF(LEN(TRIM('Library Prep'!$C85)) &gt; 0, 'Library Prep'!$D85, ""), ""), "")</f>
        <v/>
      </c>
    </row>
    <row r="93" spans="1:11">
      <c r="A93" t="str">
        <f>IF(LEN(TRIM('Library Prep'!$B86)) &gt; 0, TRIM('Library Prep'!$B86), "")</f>
        <v/>
      </c>
      <c r="B93" t="str">
        <f>IF(AND(LEN(TRIM('Library Prep'!$C$2)) &gt; 0, LEN(TRIM('Library Prep'!$B86))&gt;0), 'Library Prep'!$B86 &amp; "-" &amp; 'Library Prep'!$C$2, "")</f>
        <v/>
      </c>
      <c r="C93" t="str">
        <f>IF(AND(LEN(TRIM('Library Prep'!$C$2)) &gt; 0, LEN(TRIM('Library Prep'!$B86)) &gt; 0), 'Library Prep'!$C$2, "")</f>
        <v/>
      </c>
      <c r="D93" t="str">
        <f>IF(AND(LEN(TRIM('Library Prep'!$C$2)) &gt; 0, LEN(TRIM('Library Prep'!$B86)) &gt; 0), 'Library Prep'!$A86, "")</f>
        <v/>
      </c>
      <c r="E93" t="str">
        <f>IF(OR(LEN(TRIM('Library Prep'!$B86)) = 0, LEN(TRIM('Library Prep'!$J86)) = 0), "", IF('Library Prep'!$J$12="CD", 'Library Prep'!K86, RIGHT('Library Prep'!J86, 1)))</f>
        <v/>
      </c>
      <c r="F93" t="str">
        <f>IF(LEN($E93)&gt;0, IF('Library Prep'!$J$12 = "CD", VLOOKUP($E93, Indices!$H$8:$J$103, 2, FALSE), 'Library Prep'!$K86), "")</f>
        <v/>
      </c>
      <c r="G93" t="str">
        <f ca="1">IF(LEN($E93)&gt;0, IF('Library Prep'!$J$12 = "CD",VLOOKUP($F93,Indices!$F:$G,2,FALSE),
IF(LEN(F93)&gt;0,LEFT(VLOOKUP(F93,OFFSET(Indices!$H$8:$J$103,0,MATCH('Library Prep'!$J86,Indices!$H$6:$AF$6,0)-1),2,FALSE),LEN(VLOOKUP(F93,OFFSET(Indices!$H$8:$J$103,0,MATCH('Library Prep'!$J86,Indices!$H$6:$AF$6,0)-1),2,FALSE))-2),"")), "")</f>
        <v/>
      </c>
      <c r="H93" t="str">
        <f>IF(LEN($E93)&gt;0, IF('Library Prep'!$J$12 = "CD", VLOOKUP($E93, Indices!$H$8:$J$103, 3, FALSE), VLOOKUP($G93&amp;"-7", Indices!$F:$G, 2,FALSE)), "")</f>
        <v/>
      </c>
      <c r="I93" t="str">
        <f ca="1">IF(LEN($E93)&gt;0,IF('Library Prep'!$J$12="CD", VLOOKUP($H93,Indices!$F:$G,2,FALSE),
IF(LEN(F93)&gt;0,LEFT(VLOOKUP(F93,OFFSET(Indices!$H$8:$J$103,0,MATCH('Library Prep'!$J86,Indices!$H$6:$AF$6,0)-1),2,FALSE),LEN(VLOOKUP(F93,OFFSET(Indices!$H$8:$J$103,0,MATCH('Library Prep'!$J86,Indices!$H$6:$AF$6,0)-1),2,FALSE))-2),"")), "")</f>
        <v/>
      </c>
      <c r="J93" t="str">
        <f>IF(LEN($E93)&gt;0, IF('Library Prep'!$J$12 = "CD", IF(LEN(TRIM('Library Prep'!$D86))&gt;0, 'Library Prep'!$D86, ""), VLOOKUP($G93&amp;"-5", Indices!$F:$G, 2,FALSE)), "")</f>
        <v/>
      </c>
      <c r="K93" t="str">
        <f>IF(LEN($E93) &gt; 0, IF('Library Prep'!$J$12 &lt;&gt; "CD", IF(LEN(TRIM('Library Prep'!$C86)) &gt; 0, 'Library Prep'!$D86, ""), ""), "")</f>
        <v/>
      </c>
    </row>
    <row r="94" spans="1:11">
      <c r="A94" t="str">
        <f>IF(LEN(TRIM('Library Prep'!$B87)) &gt; 0, TRIM('Library Prep'!$B87), "")</f>
        <v/>
      </c>
      <c r="B94" t="str">
        <f>IF(AND(LEN(TRIM('Library Prep'!$C$2)) &gt; 0, LEN(TRIM('Library Prep'!$B87))&gt;0), 'Library Prep'!$B87 &amp; "-" &amp; 'Library Prep'!$C$2, "")</f>
        <v/>
      </c>
      <c r="C94" t="str">
        <f>IF(AND(LEN(TRIM('Library Prep'!$C$2)) &gt; 0, LEN(TRIM('Library Prep'!$B87)) &gt; 0), 'Library Prep'!$C$2, "")</f>
        <v/>
      </c>
      <c r="D94" t="str">
        <f>IF(AND(LEN(TRIM('Library Prep'!$C$2)) &gt; 0, LEN(TRIM('Library Prep'!$B87)) &gt; 0), 'Library Prep'!$A87, "")</f>
        <v/>
      </c>
      <c r="E94" t="str">
        <f>IF(OR(LEN(TRIM('Library Prep'!$B87)) = 0, LEN(TRIM('Library Prep'!$J87)) = 0), "", IF('Library Prep'!$J$12="CD", 'Library Prep'!K87, RIGHT('Library Prep'!J87, 1)))</f>
        <v/>
      </c>
      <c r="F94" t="str">
        <f>IF(LEN($E94)&gt;0, IF('Library Prep'!$J$12 = "CD", VLOOKUP($E94, Indices!$H$8:$J$103, 2, FALSE), 'Library Prep'!$K87), "")</f>
        <v/>
      </c>
      <c r="G94" t="str">
        <f ca="1">IF(LEN($E94)&gt;0, IF('Library Prep'!$J$12 = "CD",VLOOKUP($F94,Indices!$F:$G,2,FALSE),
IF(LEN(F94)&gt;0,LEFT(VLOOKUP(F94,OFFSET(Indices!$H$8:$J$103,0,MATCH('Library Prep'!$J87,Indices!$H$6:$AF$6,0)-1),2,FALSE),LEN(VLOOKUP(F94,OFFSET(Indices!$H$8:$J$103,0,MATCH('Library Prep'!$J87,Indices!$H$6:$AF$6,0)-1),2,FALSE))-2),"")), "")</f>
        <v/>
      </c>
      <c r="H94" t="str">
        <f>IF(LEN($E94)&gt;0, IF('Library Prep'!$J$12 = "CD", VLOOKUP($E94, Indices!$H$8:$J$103, 3, FALSE), VLOOKUP($G94&amp;"-7", Indices!$F:$G, 2,FALSE)), "")</f>
        <v/>
      </c>
      <c r="I94" t="str">
        <f ca="1">IF(LEN($E94)&gt;0,IF('Library Prep'!$J$12="CD", VLOOKUP($H94,Indices!$F:$G,2,FALSE),
IF(LEN(F94)&gt;0,LEFT(VLOOKUP(F94,OFFSET(Indices!$H$8:$J$103,0,MATCH('Library Prep'!$J87,Indices!$H$6:$AF$6,0)-1),2,FALSE),LEN(VLOOKUP(F94,OFFSET(Indices!$H$8:$J$103,0,MATCH('Library Prep'!$J87,Indices!$H$6:$AF$6,0)-1),2,FALSE))-2),"")), "")</f>
        <v/>
      </c>
      <c r="J94" t="str">
        <f>IF(LEN($E94)&gt;0, IF('Library Prep'!$J$12 = "CD", IF(LEN(TRIM('Library Prep'!$D87))&gt;0, 'Library Prep'!$D87, ""), VLOOKUP($G94&amp;"-5", Indices!$F:$G, 2,FALSE)), "")</f>
        <v/>
      </c>
      <c r="K94" t="str">
        <f>IF(LEN($E94) &gt; 0, IF('Library Prep'!$J$12 &lt;&gt; "CD", IF(LEN(TRIM('Library Prep'!$C87)) &gt; 0, 'Library Prep'!$D87, ""), ""), "")</f>
        <v/>
      </c>
    </row>
    <row r="95" spans="1:11">
      <c r="A95" t="str">
        <f>IF(LEN(TRIM('Library Prep'!$B88)) &gt; 0, TRIM('Library Prep'!$B88), "")</f>
        <v/>
      </c>
      <c r="B95" t="str">
        <f>IF(AND(LEN(TRIM('Library Prep'!$C$2)) &gt; 0, LEN(TRIM('Library Prep'!$B88))&gt;0), 'Library Prep'!$B88 &amp; "-" &amp; 'Library Prep'!$C$2, "")</f>
        <v/>
      </c>
      <c r="C95" t="str">
        <f>IF(AND(LEN(TRIM('Library Prep'!$C$2)) &gt; 0, LEN(TRIM('Library Prep'!$B88)) &gt; 0), 'Library Prep'!$C$2, "")</f>
        <v/>
      </c>
      <c r="D95" t="str">
        <f>IF(AND(LEN(TRIM('Library Prep'!$C$2)) &gt; 0, LEN(TRIM('Library Prep'!$B88)) &gt; 0), 'Library Prep'!$A88, "")</f>
        <v/>
      </c>
      <c r="E95" t="str">
        <f>IF(OR(LEN(TRIM('Library Prep'!$B88)) = 0, LEN(TRIM('Library Prep'!$J88)) = 0), "", IF('Library Prep'!$J$12="CD", 'Library Prep'!K88, RIGHT('Library Prep'!J88, 1)))</f>
        <v/>
      </c>
      <c r="F95" t="str">
        <f>IF(LEN($E95)&gt;0, IF('Library Prep'!$J$12 = "CD", VLOOKUP($E95, Indices!$H$8:$J$103, 2, FALSE), 'Library Prep'!$K88), "")</f>
        <v/>
      </c>
      <c r="G95" t="str">
        <f ca="1">IF(LEN($E95)&gt;0, IF('Library Prep'!$J$12 = "CD",VLOOKUP($F95,Indices!$F:$G,2,FALSE),
IF(LEN(F95)&gt;0,LEFT(VLOOKUP(F95,OFFSET(Indices!$H$8:$J$103,0,MATCH('Library Prep'!$J88,Indices!$H$6:$AF$6,0)-1),2,FALSE),LEN(VLOOKUP(F95,OFFSET(Indices!$H$8:$J$103,0,MATCH('Library Prep'!$J88,Indices!$H$6:$AF$6,0)-1),2,FALSE))-2),"")), "")</f>
        <v/>
      </c>
      <c r="H95" t="str">
        <f>IF(LEN($E95)&gt;0, IF('Library Prep'!$J$12 = "CD", VLOOKUP($E95, Indices!$H$8:$J$103, 3, FALSE), VLOOKUP($G95&amp;"-7", Indices!$F:$G, 2,FALSE)), "")</f>
        <v/>
      </c>
      <c r="I95" t="str">
        <f ca="1">IF(LEN($E95)&gt;0,IF('Library Prep'!$J$12="CD", VLOOKUP($H95,Indices!$F:$G,2,FALSE),
IF(LEN(F95)&gt;0,LEFT(VLOOKUP(F95,OFFSET(Indices!$H$8:$J$103,0,MATCH('Library Prep'!$J88,Indices!$H$6:$AF$6,0)-1),2,FALSE),LEN(VLOOKUP(F95,OFFSET(Indices!$H$8:$J$103,0,MATCH('Library Prep'!$J88,Indices!$H$6:$AF$6,0)-1),2,FALSE))-2),"")), "")</f>
        <v/>
      </c>
      <c r="J95" t="str">
        <f>IF(LEN($E95)&gt;0, IF('Library Prep'!$J$12 = "CD", IF(LEN(TRIM('Library Prep'!$D88))&gt;0, 'Library Prep'!$D88, ""), VLOOKUP($G95&amp;"-5", Indices!$F:$G, 2,FALSE)), "")</f>
        <v/>
      </c>
      <c r="K95" t="str">
        <f>IF(LEN($E95) &gt; 0, IF('Library Prep'!$J$12 &lt;&gt; "CD", IF(LEN(TRIM('Library Prep'!$C88)) &gt; 0, 'Library Prep'!$D88, ""), ""), "")</f>
        <v/>
      </c>
    </row>
    <row r="96" spans="1:11">
      <c r="A96" t="str">
        <f>IF(LEN(TRIM('Library Prep'!$B89)) &gt; 0, TRIM('Library Prep'!$B89), "")</f>
        <v/>
      </c>
      <c r="B96" t="str">
        <f>IF(AND(LEN(TRIM('Library Prep'!$C$2)) &gt; 0, LEN(TRIM('Library Prep'!$B89))&gt;0), 'Library Prep'!$B89 &amp; "-" &amp; 'Library Prep'!$C$2, "")</f>
        <v/>
      </c>
      <c r="C96" t="str">
        <f>IF(AND(LEN(TRIM('Library Prep'!$C$2)) &gt; 0, LEN(TRIM('Library Prep'!$B89)) &gt; 0), 'Library Prep'!$C$2, "")</f>
        <v/>
      </c>
      <c r="D96" t="str">
        <f>IF(AND(LEN(TRIM('Library Prep'!$C$2)) &gt; 0, LEN(TRIM('Library Prep'!$B89)) &gt; 0), 'Library Prep'!$A89, "")</f>
        <v/>
      </c>
      <c r="E96" t="str">
        <f>IF(OR(LEN(TRIM('Library Prep'!$B89)) = 0, LEN(TRIM('Library Prep'!$J89)) = 0), "", IF('Library Prep'!$J$12="CD", 'Library Prep'!K89, RIGHT('Library Prep'!J89, 1)))</f>
        <v/>
      </c>
      <c r="F96" t="str">
        <f>IF(LEN($E96)&gt;0, IF('Library Prep'!$J$12 = "CD", VLOOKUP($E96, Indices!$H$8:$J$103, 2, FALSE), 'Library Prep'!$K89), "")</f>
        <v/>
      </c>
      <c r="G96" t="str">
        <f ca="1">IF(LEN($E96)&gt;0, IF('Library Prep'!$J$12 = "CD",VLOOKUP($F96,Indices!$F:$G,2,FALSE),
IF(LEN(F96)&gt;0,LEFT(VLOOKUP(F96,OFFSET(Indices!$H$8:$J$103,0,MATCH('Library Prep'!$J89,Indices!$H$6:$AF$6,0)-1),2,FALSE),LEN(VLOOKUP(F96,OFFSET(Indices!$H$8:$J$103,0,MATCH('Library Prep'!$J89,Indices!$H$6:$AF$6,0)-1),2,FALSE))-2),"")), "")</f>
        <v/>
      </c>
      <c r="H96" t="str">
        <f>IF(LEN($E96)&gt;0, IF('Library Prep'!$J$12 = "CD", VLOOKUP($E96, Indices!$H$8:$J$103, 3, FALSE), VLOOKUP($G96&amp;"-7", Indices!$F:$G, 2,FALSE)), "")</f>
        <v/>
      </c>
      <c r="I96" t="str">
        <f ca="1">IF(LEN($E96)&gt;0,IF('Library Prep'!$J$12="CD", VLOOKUP($H96,Indices!$F:$G,2,FALSE),
IF(LEN(F96)&gt;0,LEFT(VLOOKUP(F96,OFFSET(Indices!$H$8:$J$103,0,MATCH('Library Prep'!$J89,Indices!$H$6:$AF$6,0)-1),2,FALSE),LEN(VLOOKUP(F96,OFFSET(Indices!$H$8:$J$103,0,MATCH('Library Prep'!$J89,Indices!$H$6:$AF$6,0)-1),2,FALSE))-2),"")), "")</f>
        <v/>
      </c>
      <c r="J96" t="str">
        <f>IF(LEN($E96)&gt;0, IF('Library Prep'!$J$12 = "CD", IF(LEN(TRIM('Library Prep'!$D89))&gt;0, 'Library Prep'!$D89, ""), VLOOKUP($G96&amp;"-5", Indices!$F:$G, 2,FALSE)), "")</f>
        <v/>
      </c>
      <c r="K96" t="str">
        <f>IF(LEN($E96) &gt; 0, IF('Library Prep'!$J$12 &lt;&gt; "CD", IF(LEN(TRIM('Library Prep'!$C89)) &gt; 0, 'Library Prep'!$D89, ""), ""), "")</f>
        <v/>
      </c>
    </row>
    <row r="97" spans="1:11">
      <c r="A97" t="str">
        <f>IF(LEN(TRIM('Library Prep'!$B90)) &gt; 0, TRIM('Library Prep'!$B90), "")</f>
        <v/>
      </c>
      <c r="B97" t="str">
        <f>IF(AND(LEN(TRIM('Library Prep'!$C$2)) &gt; 0, LEN(TRIM('Library Prep'!$B90))&gt;0), 'Library Prep'!$B90 &amp; "-" &amp; 'Library Prep'!$C$2, "")</f>
        <v/>
      </c>
      <c r="C97" t="str">
        <f>IF(AND(LEN(TRIM('Library Prep'!$C$2)) &gt; 0, LEN(TRIM('Library Prep'!$B90)) &gt; 0), 'Library Prep'!$C$2, "")</f>
        <v/>
      </c>
      <c r="D97" t="str">
        <f>IF(AND(LEN(TRIM('Library Prep'!$C$2)) &gt; 0, LEN(TRIM('Library Prep'!$B90)) &gt; 0), 'Library Prep'!$A90, "")</f>
        <v/>
      </c>
      <c r="E97" t="str">
        <f>IF(OR(LEN(TRIM('Library Prep'!$B90)) = 0, LEN(TRIM('Library Prep'!$J90)) = 0), "", IF('Library Prep'!$J$12="CD", 'Library Prep'!K90, RIGHT('Library Prep'!J90, 1)))</f>
        <v/>
      </c>
      <c r="F97" t="str">
        <f>IF(LEN($E97)&gt;0, IF('Library Prep'!$J$12 = "CD", VLOOKUP($E97, Indices!$H$8:$J$103, 2, FALSE), 'Library Prep'!$K90), "")</f>
        <v/>
      </c>
      <c r="G97" t="str">
        <f ca="1">IF(LEN($E97)&gt;0, IF('Library Prep'!$J$12 = "CD",VLOOKUP($F97,Indices!$F:$G,2,FALSE),
IF(LEN(F97)&gt;0,LEFT(VLOOKUP(F97,OFFSET(Indices!$H$8:$J$103,0,MATCH('Library Prep'!$J90,Indices!$H$6:$AF$6,0)-1),2,FALSE),LEN(VLOOKUP(F97,OFFSET(Indices!$H$8:$J$103,0,MATCH('Library Prep'!$J90,Indices!$H$6:$AF$6,0)-1),2,FALSE))-2),"")), "")</f>
        <v/>
      </c>
      <c r="H97" t="str">
        <f>IF(LEN($E97)&gt;0, IF('Library Prep'!$J$12 = "CD", VLOOKUP($E97, Indices!$H$8:$J$103, 3, FALSE), VLOOKUP($G97&amp;"-7", Indices!$F:$G, 2,FALSE)), "")</f>
        <v/>
      </c>
      <c r="I97" t="str">
        <f ca="1">IF(LEN($E97)&gt;0,IF('Library Prep'!$J$12="CD", VLOOKUP($H97,Indices!$F:$G,2,FALSE),
IF(LEN(F97)&gt;0,LEFT(VLOOKUP(F97,OFFSET(Indices!$H$8:$J$103,0,MATCH('Library Prep'!$J90,Indices!$H$6:$AF$6,0)-1),2,FALSE),LEN(VLOOKUP(F97,OFFSET(Indices!$H$8:$J$103,0,MATCH('Library Prep'!$J90,Indices!$H$6:$AF$6,0)-1),2,FALSE))-2),"")), "")</f>
        <v/>
      </c>
      <c r="J97" t="str">
        <f>IF(LEN($E97)&gt;0, IF('Library Prep'!$J$12 = "CD", IF(LEN(TRIM('Library Prep'!$D90))&gt;0, 'Library Prep'!$D90, ""), VLOOKUP($G97&amp;"-5", Indices!$F:$G, 2,FALSE)), "")</f>
        <v/>
      </c>
      <c r="K97" t="str">
        <f>IF(LEN($E97) &gt; 0, IF('Library Prep'!$J$12 &lt;&gt; "CD", IF(LEN(TRIM('Library Prep'!$C90)) &gt; 0, 'Library Prep'!$D90, ""), ""), "")</f>
        <v/>
      </c>
    </row>
    <row r="98" spans="1:11">
      <c r="A98" t="str">
        <f>IF(LEN(TRIM('Library Prep'!$B91)) &gt; 0, TRIM('Library Prep'!$B91), "")</f>
        <v/>
      </c>
      <c r="B98" t="str">
        <f>IF(AND(LEN(TRIM('Library Prep'!$C$2)) &gt; 0, LEN(TRIM('Library Prep'!$B91))&gt;0), 'Library Prep'!$B91 &amp; "-" &amp; 'Library Prep'!$C$2, "")</f>
        <v/>
      </c>
      <c r="C98" t="str">
        <f>IF(AND(LEN(TRIM('Library Prep'!$C$2)) &gt; 0, LEN(TRIM('Library Prep'!$B91)) &gt; 0), 'Library Prep'!$C$2, "")</f>
        <v/>
      </c>
      <c r="D98" t="str">
        <f>IF(AND(LEN(TRIM('Library Prep'!$C$2)) &gt; 0, LEN(TRIM('Library Prep'!$B91)) &gt; 0), 'Library Prep'!$A91, "")</f>
        <v/>
      </c>
      <c r="E98" t="str">
        <f>IF(OR(LEN(TRIM('Library Prep'!$B91)) = 0, LEN(TRIM('Library Prep'!$J91)) = 0), "", IF('Library Prep'!$J$12="CD", 'Library Prep'!K91, RIGHT('Library Prep'!J91, 1)))</f>
        <v/>
      </c>
      <c r="F98" t="str">
        <f>IF(LEN($E98)&gt;0, IF('Library Prep'!$J$12 = "CD", VLOOKUP($E98, Indices!$H$8:$J$103, 2, FALSE), 'Library Prep'!$K91), "")</f>
        <v/>
      </c>
      <c r="G98" t="str">
        <f ca="1">IF(LEN($E98)&gt;0, IF('Library Prep'!$J$12 = "CD",VLOOKUP($F98,Indices!$F:$G,2,FALSE),
IF(LEN(F98)&gt;0,LEFT(VLOOKUP(F98,OFFSET(Indices!$H$8:$J$103,0,MATCH('Library Prep'!$J91,Indices!$H$6:$AF$6,0)-1),2,FALSE),LEN(VLOOKUP(F98,OFFSET(Indices!$H$8:$J$103,0,MATCH('Library Prep'!$J91,Indices!$H$6:$AF$6,0)-1),2,FALSE))-2),"")), "")</f>
        <v/>
      </c>
      <c r="H98" t="str">
        <f>IF(LEN($E98)&gt;0, IF('Library Prep'!$J$12 = "CD", VLOOKUP($E98, Indices!$H$8:$J$103, 3, FALSE), VLOOKUP($G98&amp;"-7", Indices!$F:$G, 2,FALSE)), "")</f>
        <v/>
      </c>
      <c r="I98" t="str">
        <f ca="1">IF(LEN($E98)&gt;0,IF('Library Prep'!$J$12="CD", VLOOKUP($H98,Indices!$F:$G,2,FALSE),
IF(LEN(F98)&gt;0,LEFT(VLOOKUP(F98,OFFSET(Indices!$H$8:$J$103,0,MATCH('Library Prep'!$J91,Indices!$H$6:$AF$6,0)-1),2,FALSE),LEN(VLOOKUP(F98,OFFSET(Indices!$H$8:$J$103,0,MATCH('Library Prep'!$J91,Indices!$H$6:$AF$6,0)-1),2,FALSE))-2),"")), "")</f>
        <v/>
      </c>
      <c r="J98" t="str">
        <f>IF(LEN($E98)&gt;0, IF('Library Prep'!$J$12 = "CD", IF(LEN(TRIM('Library Prep'!$D91))&gt;0, 'Library Prep'!$D91, ""), VLOOKUP($G98&amp;"-5", Indices!$F:$G, 2,FALSE)), "")</f>
        <v/>
      </c>
      <c r="K98" t="str">
        <f>IF(LEN($E98) &gt; 0, IF('Library Prep'!$J$12 &lt;&gt; "CD", IF(LEN(TRIM('Library Prep'!$C91)) &gt; 0, 'Library Prep'!$D91, ""), ""), "")</f>
        <v/>
      </c>
    </row>
    <row r="99" spans="1:11">
      <c r="A99" t="str">
        <f>IF(LEN(TRIM('Library Prep'!$B92)) &gt; 0, TRIM('Library Prep'!$B92), "")</f>
        <v/>
      </c>
      <c r="B99" t="str">
        <f>IF(AND(LEN(TRIM('Library Prep'!$C$2)) &gt; 0, LEN(TRIM('Library Prep'!$B92))&gt;0), 'Library Prep'!$B92 &amp; "-" &amp; 'Library Prep'!$C$2, "")</f>
        <v/>
      </c>
      <c r="C99" t="str">
        <f>IF(AND(LEN(TRIM('Library Prep'!$C$2)) &gt; 0, LEN(TRIM('Library Prep'!$B92)) &gt; 0), 'Library Prep'!$C$2, "")</f>
        <v/>
      </c>
      <c r="D99" t="str">
        <f>IF(AND(LEN(TRIM('Library Prep'!$C$2)) &gt; 0, LEN(TRIM('Library Prep'!$B92)) &gt; 0), 'Library Prep'!$A92, "")</f>
        <v/>
      </c>
      <c r="E99" t="str">
        <f>IF(OR(LEN(TRIM('Library Prep'!$B92)) = 0, LEN(TRIM('Library Prep'!$J92)) = 0), "", IF('Library Prep'!$J$12="CD", 'Library Prep'!K92, RIGHT('Library Prep'!J92, 1)))</f>
        <v/>
      </c>
      <c r="F99" t="str">
        <f>IF(LEN($E99)&gt;0, IF('Library Prep'!$J$12 = "CD", VLOOKUP($E99, Indices!$H$8:$J$103, 2, FALSE), 'Library Prep'!$K92), "")</f>
        <v/>
      </c>
      <c r="G99" t="str">
        <f ca="1">IF(LEN($E99)&gt;0, IF('Library Prep'!$J$12 = "CD",VLOOKUP($F99,Indices!$F:$G,2,FALSE),
IF(LEN(F99)&gt;0,LEFT(VLOOKUP(F99,OFFSET(Indices!$H$8:$J$103,0,MATCH('Library Prep'!$J92,Indices!$H$6:$AF$6,0)-1),2,FALSE),LEN(VLOOKUP(F99,OFFSET(Indices!$H$8:$J$103,0,MATCH('Library Prep'!$J92,Indices!$H$6:$AF$6,0)-1),2,FALSE))-2),"")), "")</f>
        <v/>
      </c>
      <c r="H99" t="str">
        <f>IF(LEN($E99)&gt;0, IF('Library Prep'!$J$12 = "CD", VLOOKUP($E99, Indices!$H$8:$J$103, 3, FALSE), VLOOKUP($G99&amp;"-7", Indices!$F:$G, 2,FALSE)), "")</f>
        <v/>
      </c>
      <c r="I99" t="str">
        <f ca="1">IF(LEN($E99)&gt;0,IF('Library Prep'!$J$12="CD", VLOOKUP($H99,Indices!$F:$G,2,FALSE),
IF(LEN(F99)&gt;0,LEFT(VLOOKUP(F99,OFFSET(Indices!$H$8:$J$103,0,MATCH('Library Prep'!$J92,Indices!$H$6:$AF$6,0)-1),2,FALSE),LEN(VLOOKUP(F99,OFFSET(Indices!$H$8:$J$103,0,MATCH('Library Prep'!$J92,Indices!$H$6:$AF$6,0)-1),2,FALSE))-2),"")), "")</f>
        <v/>
      </c>
      <c r="J99" t="str">
        <f>IF(LEN($E99)&gt;0, IF('Library Prep'!$J$12 = "CD", IF(LEN(TRIM('Library Prep'!$D92))&gt;0, 'Library Prep'!$D92, ""), VLOOKUP($G99&amp;"-5", Indices!$F:$G, 2,FALSE)), "")</f>
        <v/>
      </c>
      <c r="K99" t="str">
        <f>IF(LEN($E99) &gt; 0, IF('Library Prep'!$J$12 &lt;&gt; "CD", IF(LEN(TRIM('Library Prep'!$C92)) &gt; 0, 'Library Prep'!$D92, ""), ""), "")</f>
        <v/>
      </c>
    </row>
    <row r="100" spans="1:11">
      <c r="A100" t="str">
        <f>IF(LEN(TRIM('Library Prep'!$B93)) &gt; 0, TRIM('Library Prep'!$B93), "")</f>
        <v/>
      </c>
      <c r="B100" t="str">
        <f>IF(AND(LEN(TRIM('Library Prep'!$C$2)) &gt; 0, LEN(TRIM('Library Prep'!$B93))&gt;0), 'Library Prep'!$B93 &amp; "-" &amp; 'Library Prep'!$C$2, "")</f>
        <v/>
      </c>
      <c r="C100" t="str">
        <f>IF(AND(LEN(TRIM('Library Prep'!$C$2)) &gt; 0, LEN(TRIM('Library Prep'!$B93)) &gt; 0), 'Library Prep'!$C$2, "")</f>
        <v/>
      </c>
      <c r="D100" t="str">
        <f>IF(AND(LEN(TRIM('Library Prep'!$C$2)) &gt; 0, LEN(TRIM('Library Prep'!$B93)) &gt; 0), 'Library Prep'!$A93, "")</f>
        <v/>
      </c>
      <c r="E100" t="str">
        <f>IF(OR(LEN(TRIM('Library Prep'!$B93)) = 0, LEN(TRIM('Library Prep'!$J93)) = 0), "", IF('Library Prep'!$J$12="CD", 'Library Prep'!K93, RIGHT('Library Prep'!J93, 1)))</f>
        <v/>
      </c>
      <c r="F100" t="str">
        <f>IF(LEN($E100)&gt;0, IF('Library Prep'!$J$12 = "CD", VLOOKUP($E100, Indices!$H$8:$J$103, 2, FALSE), 'Library Prep'!$K93), "")</f>
        <v/>
      </c>
      <c r="G100" t="str">
        <f ca="1">IF(LEN($E100)&gt;0, IF('Library Prep'!$J$12 = "CD",VLOOKUP($F100,Indices!$F:$G,2,FALSE),
IF(LEN(F100)&gt;0,LEFT(VLOOKUP(F100,OFFSET(Indices!$H$8:$J$103,0,MATCH('Library Prep'!$J93,Indices!$H$6:$AF$6,0)-1),2,FALSE),LEN(VLOOKUP(F100,OFFSET(Indices!$H$8:$J$103,0,MATCH('Library Prep'!$J93,Indices!$H$6:$AF$6,0)-1),2,FALSE))-2),"")), "")</f>
        <v/>
      </c>
      <c r="H100" t="str">
        <f>IF(LEN($E100)&gt;0, IF('Library Prep'!$J$12 = "CD", VLOOKUP($E100, Indices!$H$8:$J$103, 3, FALSE), VLOOKUP($G100&amp;"-7", Indices!$F:$G, 2,FALSE)), "")</f>
        <v/>
      </c>
      <c r="I100" t="str">
        <f ca="1">IF(LEN($E100)&gt;0,IF('Library Prep'!$J$12="CD", VLOOKUP($H100,Indices!$F:$G,2,FALSE),
IF(LEN(F100)&gt;0,LEFT(VLOOKUP(F100,OFFSET(Indices!$H$8:$J$103,0,MATCH('Library Prep'!$J93,Indices!$H$6:$AF$6,0)-1),2,FALSE),LEN(VLOOKUP(F100,OFFSET(Indices!$H$8:$J$103,0,MATCH('Library Prep'!$J93,Indices!$H$6:$AF$6,0)-1),2,FALSE))-2),"")), "")</f>
        <v/>
      </c>
      <c r="J100" t="str">
        <f>IF(LEN($E100)&gt;0, IF('Library Prep'!$J$12 = "CD", IF(LEN(TRIM('Library Prep'!$D93))&gt;0, 'Library Prep'!$D93, ""), VLOOKUP($G100&amp;"-5", Indices!$F:$G, 2,FALSE)), "")</f>
        <v/>
      </c>
      <c r="K100" t="str">
        <f>IF(LEN($E100) &gt; 0, IF('Library Prep'!$J$12 &lt;&gt; "CD", IF(LEN(TRIM('Library Prep'!$C93)) &gt; 0, 'Library Prep'!$D93, ""), ""), "")</f>
        <v/>
      </c>
    </row>
    <row r="101" spans="1:11">
      <c r="A101" t="str">
        <f>IF(LEN(TRIM('Library Prep'!$B94)) &gt; 0, TRIM('Library Prep'!$B94), "")</f>
        <v/>
      </c>
      <c r="B101" t="str">
        <f>IF(AND(LEN(TRIM('Library Prep'!$C$2)) &gt; 0, LEN(TRIM('Library Prep'!$B94))&gt;0), 'Library Prep'!$B94 &amp; "-" &amp; 'Library Prep'!$C$2, "")</f>
        <v/>
      </c>
      <c r="C101" t="str">
        <f>IF(AND(LEN(TRIM('Library Prep'!$C$2)) &gt; 0, LEN(TRIM('Library Prep'!$B94)) &gt; 0), 'Library Prep'!$C$2, "")</f>
        <v/>
      </c>
      <c r="D101" t="str">
        <f>IF(AND(LEN(TRIM('Library Prep'!$C$2)) &gt; 0, LEN(TRIM('Library Prep'!$B94)) &gt; 0), 'Library Prep'!$A94, "")</f>
        <v/>
      </c>
      <c r="E101" t="str">
        <f>IF(OR(LEN(TRIM('Library Prep'!$B94)) = 0, LEN(TRIM('Library Prep'!$J94)) = 0), "", IF('Library Prep'!$J$12="CD", 'Library Prep'!K94, RIGHT('Library Prep'!J94, 1)))</f>
        <v/>
      </c>
      <c r="F101" t="str">
        <f>IF(LEN($E101)&gt;0, IF('Library Prep'!$J$12 = "CD", VLOOKUP($E101, Indices!$H$8:$J$103, 2, FALSE), 'Library Prep'!$K94), "")</f>
        <v/>
      </c>
      <c r="G101" t="str">
        <f ca="1">IF(LEN($E101)&gt;0, IF('Library Prep'!$J$12 = "CD",VLOOKUP($F101,Indices!$F:$G,2,FALSE),
IF(LEN(F101)&gt;0,LEFT(VLOOKUP(F101,OFFSET(Indices!$H$8:$J$103,0,MATCH('Library Prep'!$J94,Indices!$H$6:$AF$6,0)-1),2,FALSE),LEN(VLOOKUP(F101,OFFSET(Indices!$H$8:$J$103,0,MATCH('Library Prep'!$J94,Indices!$H$6:$AF$6,0)-1),2,FALSE))-2),"")), "")</f>
        <v/>
      </c>
      <c r="H101" t="str">
        <f>IF(LEN($E101)&gt;0, IF('Library Prep'!$J$12 = "CD", VLOOKUP($E101, Indices!$H$8:$J$103, 3, FALSE), VLOOKUP($G101&amp;"-7", Indices!$F:$G, 2,FALSE)), "")</f>
        <v/>
      </c>
      <c r="I101" t="str">
        <f ca="1">IF(LEN($E101)&gt;0,IF('Library Prep'!$J$12="CD", VLOOKUP($H101,Indices!$F:$G,2,FALSE),
IF(LEN(F101)&gt;0,LEFT(VLOOKUP(F101,OFFSET(Indices!$H$8:$J$103,0,MATCH('Library Prep'!$J94,Indices!$H$6:$AF$6,0)-1),2,FALSE),LEN(VLOOKUP(F101,OFFSET(Indices!$H$8:$J$103,0,MATCH('Library Prep'!$J94,Indices!$H$6:$AF$6,0)-1),2,FALSE))-2),"")), "")</f>
        <v/>
      </c>
      <c r="J101" t="str">
        <f>IF(LEN($E101)&gt;0, IF('Library Prep'!$J$12 = "CD", IF(LEN(TRIM('Library Prep'!$D94))&gt;0, 'Library Prep'!$D94, ""), VLOOKUP($G101&amp;"-5", Indices!$F:$G, 2,FALSE)), "")</f>
        <v/>
      </c>
      <c r="K101" t="str">
        <f>IF(LEN($E101) &gt; 0, IF('Library Prep'!$J$12 &lt;&gt; "CD", IF(LEN(TRIM('Library Prep'!$C94)) &gt; 0, 'Library Prep'!$D94, ""), ""), "")</f>
        <v/>
      </c>
    </row>
    <row r="102" spans="1:11">
      <c r="A102" t="str">
        <f>IF(LEN(TRIM('Library Prep'!$B95)) &gt; 0, TRIM('Library Prep'!$B95), "")</f>
        <v/>
      </c>
      <c r="B102" t="str">
        <f>IF(AND(LEN(TRIM('Library Prep'!$C$2)) &gt; 0, LEN(TRIM('Library Prep'!$B95))&gt;0), 'Library Prep'!$B95 &amp; "-" &amp; 'Library Prep'!$C$2, "")</f>
        <v/>
      </c>
      <c r="C102" t="str">
        <f>IF(AND(LEN(TRIM('Library Prep'!$C$2)) &gt; 0, LEN(TRIM('Library Prep'!$B95)) &gt; 0), 'Library Prep'!$C$2, "")</f>
        <v/>
      </c>
      <c r="D102" t="str">
        <f>IF(AND(LEN(TRIM('Library Prep'!$C$2)) &gt; 0, LEN(TRIM('Library Prep'!$B95)) &gt; 0), 'Library Prep'!$A95, "")</f>
        <v/>
      </c>
      <c r="E102" t="str">
        <f>IF(OR(LEN(TRIM('Library Prep'!$B95)) = 0, LEN(TRIM('Library Prep'!$J95)) = 0), "", IF('Library Prep'!$J$12="CD", 'Library Prep'!K95, RIGHT('Library Prep'!J95, 1)))</f>
        <v/>
      </c>
      <c r="F102" t="str">
        <f>IF(LEN($E102)&gt;0, IF('Library Prep'!$J$12 = "CD", VLOOKUP($E102, Indices!$H$8:$J$103, 2, FALSE), 'Library Prep'!$K95), "")</f>
        <v/>
      </c>
      <c r="G102" t="str">
        <f ca="1">IF(LEN($E102)&gt;0, IF('Library Prep'!$J$12 = "CD",VLOOKUP($F102,Indices!$F:$G,2,FALSE),
IF(LEN(F102)&gt;0,LEFT(VLOOKUP(F102,OFFSET(Indices!$H$8:$J$103,0,MATCH('Library Prep'!$J95,Indices!$H$6:$AF$6,0)-1),2,FALSE),LEN(VLOOKUP(F102,OFFSET(Indices!$H$8:$J$103,0,MATCH('Library Prep'!$J95,Indices!$H$6:$AF$6,0)-1),2,FALSE))-2),"")), "")</f>
        <v/>
      </c>
      <c r="H102" t="str">
        <f>IF(LEN($E102)&gt;0, IF('Library Prep'!$J$12 = "CD", VLOOKUP($E102, Indices!$H$8:$J$103, 3, FALSE), VLOOKUP($G102&amp;"-7", Indices!$F:$G, 2,FALSE)), "")</f>
        <v/>
      </c>
      <c r="I102" t="str">
        <f ca="1">IF(LEN($E102)&gt;0,IF('Library Prep'!$J$12="CD", VLOOKUP($H102,Indices!$F:$G,2,FALSE),
IF(LEN(F102)&gt;0,LEFT(VLOOKUP(F102,OFFSET(Indices!$H$8:$J$103,0,MATCH('Library Prep'!$J95,Indices!$H$6:$AF$6,0)-1),2,FALSE),LEN(VLOOKUP(F102,OFFSET(Indices!$H$8:$J$103,0,MATCH('Library Prep'!$J95,Indices!$H$6:$AF$6,0)-1),2,FALSE))-2),"")), "")</f>
        <v/>
      </c>
      <c r="J102" t="str">
        <f>IF(LEN($E102)&gt;0, IF('Library Prep'!$J$12 = "CD", IF(LEN(TRIM('Library Prep'!$D95))&gt;0, 'Library Prep'!$D95, ""), VLOOKUP($G102&amp;"-5", Indices!$F:$G, 2,FALSE)), "")</f>
        <v/>
      </c>
      <c r="K102" t="str">
        <f>IF(LEN($E102) &gt; 0, IF('Library Prep'!$J$12 &lt;&gt; "CD", IF(LEN(TRIM('Library Prep'!$C95)) &gt; 0, 'Library Prep'!$D95, ""), ""), "")</f>
        <v/>
      </c>
    </row>
    <row r="103" spans="1:11">
      <c r="A103" t="str">
        <f>IF(LEN(TRIM('Library Prep'!$B96)) &gt; 0, TRIM('Library Prep'!$B96), "")</f>
        <v/>
      </c>
      <c r="B103" t="str">
        <f>IF(AND(LEN(TRIM('Library Prep'!$C$2)) &gt; 0, LEN(TRIM('Library Prep'!$B96))&gt;0), 'Library Prep'!$B96 &amp; "-" &amp; 'Library Prep'!$C$2, "")</f>
        <v/>
      </c>
      <c r="C103" t="str">
        <f>IF(AND(LEN(TRIM('Library Prep'!$C$2)) &gt; 0, LEN(TRIM('Library Prep'!$B96)) &gt; 0), 'Library Prep'!$C$2, "")</f>
        <v/>
      </c>
      <c r="D103" t="str">
        <f>IF(AND(LEN(TRIM('Library Prep'!$C$2)) &gt; 0, LEN(TRIM('Library Prep'!$B96)) &gt; 0), 'Library Prep'!$A96, "")</f>
        <v/>
      </c>
      <c r="E103" t="str">
        <f>IF(OR(LEN(TRIM('Library Prep'!$B96)) = 0, LEN(TRIM('Library Prep'!$J96)) = 0), "", IF('Library Prep'!$J$12="CD", 'Library Prep'!K96, RIGHT('Library Prep'!J96, 1)))</f>
        <v/>
      </c>
      <c r="F103" t="str">
        <f>IF(LEN($E103)&gt;0, IF('Library Prep'!$J$12 = "CD", VLOOKUP($E103, Indices!$H$8:$J$103, 2, FALSE), 'Library Prep'!$K96), "")</f>
        <v/>
      </c>
      <c r="G103" t="str">
        <f ca="1">IF(LEN($E103)&gt;0, IF('Library Prep'!$J$12 = "CD",VLOOKUP($F103,Indices!$F:$G,2,FALSE),
IF(LEN(F103)&gt;0,LEFT(VLOOKUP(F103,OFFSET(Indices!$H$8:$J$103,0,MATCH('Library Prep'!$J96,Indices!$H$6:$AF$6,0)-1),2,FALSE),LEN(VLOOKUP(F103,OFFSET(Indices!$H$8:$J$103,0,MATCH('Library Prep'!$J96,Indices!$H$6:$AF$6,0)-1),2,FALSE))-2),"")), "")</f>
        <v/>
      </c>
      <c r="H103" t="str">
        <f>IF(LEN($E103)&gt;0, IF('Library Prep'!$J$12 = "CD", VLOOKUP($E103, Indices!$H$8:$J$103, 3, FALSE), VLOOKUP($G103&amp;"-7", Indices!$F:$G, 2,FALSE)), "")</f>
        <v/>
      </c>
      <c r="I103" t="str">
        <f ca="1">IF(LEN($E103)&gt;0,IF('Library Prep'!$J$12="CD", VLOOKUP($H103,Indices!$F:$G,2,FALSE),
IF(LEN(F103)&gt;0,LEFT(VLOOKUP(F103,OFFSET(Indices!$H$8:$J$103,0,MATCH('Library Prep'!$J96,Indices!$H$6:$AF$6,0)-1),2,FALSE),LEN(VLOOKUP(F103,OFFSET(Indices!$H$8:$J$103,0,MATCH('Library Prep'!$J96,Indices!$H$6:$AF$6,0)-1),2,FALSE))-2),"")), "")</f>
        <v/>
      </c>
      <c r="J103" t="str">
        <f>IF(LEN($E103)&gt;0, IF('Library Prep'!$J$12 = "CD", IF(LEN(TRIM('Library Prep'!$D96))&gt;0, 'Library Prep'!$D96, ""), VLOOKUP($G103&amp;"-5", Indices!$F:$G, 2,FALSE)), "")</f>
        <v/>
      </c>
      <c r="K103" t="str">
        <f>IF(LEN($E103) &gt; 0, IF('Library Prep'!$J$12 &lt;&gt; "CD", IF(LEN(TRIM('Library Prep'!$C96)) &gt; 0, 'Library Prep'!$D96, ""), ""), "")</f>
        <v/>
      </c>
    </row>
    <row r="104" spans="1:11">
      <c r="A104" t="str">
        <f>IF(LEN(TRIM('Library Prep'!$B97)) &gt; 0, TRIM('Library Prep'!$B97), "")</f>
        <v/>
      </c>
      <c r="B104" t="str">
        <f>IF(AND(LEN(TRIM('Library Prep'!$C$2)) &gt; 0, LEN(TRIM('Library Prep'!$B97))&gt;0), 'Library Prep'!$B97 &amp; "-" &amp; 'Library Prep'!$C$2, "")</f>
        <v/>
      </c>
      <c r="C104" t="str">
        <f>IF(AND(LEN(TRIM('Library Prep'!$C$2)) &gt; 0, LEN(TRIM('Library Prep'!$B97)) &gt; 0), 'Library Prep'!$C$2, "")</f>
        <v/>
      </c>
      <c r="D104" t="str">
        <f>IF(AND(LEN(TRIM('Library Prep'!$C$2)) &gt; 0, LEN(TRIM('Library Prep'!$B97)) &gt; 0), 'Library Prep'!$A97, "")</f>
        <v/>
      </c>
      <c r="E104" t="str">
        <f>IF(OR(LEN(TRIM('Library Prep'!$B97)) = 0, LEN(TRIM('Library Prep'!$J97)) = 0), "", IF('Library Prep'!$J$12="CD", 'Library Prep'!K97, RIGHT('Library Prep'!J97, 1)))</f>
        <v/>
      </c>
      <c r="F104" t="str">
        <f>IF(LEN($E104)&gt;0, IF('Library Prep'!$J$12 = "CD", VLOOKUP($E104, Indices!$H$8:$J$103, 2, FALSE), 'Library Prep'!$K97), "")</f>
        <v/>
      </c>
      <c r="G104" t="str">
        <f ca="1">IF(LEN($E104)&gt;0, IF('Library Prep'!$J$12 = "CD",VLOOKUP($F104,Indices!$F:$G,2,FALSE),
IF(LEN(F104)&gt;0,LEFT(VLOOKUP(F104,OFFSET(Indices!$H$8:$J$103,0,MATCH('Library Prep'!$J97,Indices!$H$6:$AF$6,0)-1),2,FALSE),LEN(VLOOKUP(F104,OFFSET(Indices!$H$8:$J$103,0,MATCH('Library Prep'!$J97,Indices!$H$6:$AF$6,0)-1),2,FALSE))-2),"")), "")</f>
        <v/>
      </c>
      <c r="H104" t="str">
        <f>IF(LEN($E104)&gt;0, IF('Library Prep'!$J$12 = "CD", VLOOKUP($E104, Indices!$H$8:$J$103, 3, FALSE), VLOOKUP($G104&amp;"-7", Indices!$F:$G, 2,FALSE)), "")</f>
        <v/>
      </c>
      <c r="I104" t="str">
        <f ca="1">IF(LEN($E104)&gt;0,IF('Library Prep'!$J$12="CD", VLOOKUP($H104,Indices!$F:$G,2,FALSE),
IF(LEN(F104)&gt;0,LEFT(VLOOKUP(F104,OFFSET(Indices!$H$8:$J$103,0,MATCH('Library Prep'!$J97,Indices!$H$6:$AF$6,0)-1),2,FALSE),LEN(VLOOKUP(F104,OFFSET(Indices!$H$8:$J$103,0,MATCH('Library Prep'!$J97,Indices!$H$6:$AF$6,0)-1),2,FALSE))-2),"")), "")</f>
        <v/>
      </c>
      <c r="J104" t="str">
        <f>IF(LEN($E104)&gt;0, IF('Library Prep'!$J$12 = "CD", IF(LEN(TRIM('Library Prep'!$D97))&gt;0, 'Library Prep'!$D97, ""), VLOOKUP($G104&amp;"-5", Indices!$F:$G, 2,FALSE)), "")</f>
        <v/>
      </c>
      <c r="K104" t="str">
        <f>IF(LEN($E104) &gt; 0, IF('Library Prep'!$J$12 &lt;&gt; "CD", IF(LEN(TRIM('Library Prep'!$C97)) &gt; 0, 'Library Prep'!$D97, ""), ""), "")</f>
        <v/>
      </c>
    </row>
    <row r="105" spans="1:11">
      <c r="A105" t="str">
        <f>IF(LEN(TRIM('Library Prep'!$B98)) &gt; 0, TRIM('Library Prep'!$B98), "")</f>
        <v/>
      </c>
      <c r="B105" t="str">
        <f>IF(AND(LEN(TRIM('Library Prep'!$C$2)) &gt; 0, LEN(TRIM('Library Prep'!$B98))&gt;0), 'Library Prep'!$B98 &amp; "-" &amp; 'Library Prep'!$C$2, "")</f>
        <v/>
      </c>
      <c r="C105" t="str">
        <f>IF(AND(LEN(TRIM('Library Prep'!$C$2)) &gt; 0, LEN(TRIM('Library Prep'!$B98)) &gt; 0), 'Library Prep'!$C$2, "")</f>
        <v/>
      </c>
      <c r="D105" t="str">
        <f>IF(AND(LEN(TRIM('Library Prep'!$C$2)) &gt; 0, LEN(TRIM('Library Prep'!$B98)) &gt; 0), 'Library Prep'!$A98, "")</f>
        <v/>
      </c>
      <c r="E105" t="str">
        <f>IF(OR(LEN(TRIM('Library Prep'!$B98)) = 0, LEN(TRIM('Library Prep'!$J98)) = 0), "", IF('Library Prep'!$J$12="CD", 'Library Prep'!K98, RIGHT('Library Prep'!J98, 1)))</f>
        <v/>
      </c>
      <c r="F105" t="str">
        <f>IF(LEN($E105)&gt;0, IF('Library Prep'!$J$12 = "CD", VLOOKUP($E105, Indices!$H$8:$J$103, 2, FALSE), 'Library Prep'!$K98), "")</f>
        <v/>
      </c>
      <c r="G105" t="str">
        <f ca="1">IF(LEN($E105)&gt;0, IF('Library Prep'!$J$12 = "CD",VLOOKUP($F105,Indices!$F:$G,2,FALSE),
IF(LEN(F105)&gt;0,LEFT(VLOOKUP(F105,OFFSET(Indices!$H$8:$J$103,0,MATCH('Library Prep'!$J98,Indices!$H$6:$AF$6,0)-1),2,FALSE),LEN(VLOOKUP(F105,OFFSET(Indices!$H$8:$J$103,0,MATCH('Library Prep'!$J98,Indices!$H$6:$AF$6,0)-1),2,FALSE))-2),"")), "")</f>
        <v/>
      </c>
      <c r="H105" t="str">
        <f>IF(LEN($E105)&gt;0, IF('Library Prep'!$J$12 = "CD", VLOOKUP($E105, Indices!$H$8:$J$103, 3, FALSE), VLOOKUP($G105&amp;"-7", Indices!$F:$G, 2,FALSE)), "")</f>
        <v/>
      </c>
      <c r="I105" t="str">
        <f ca="1">IF(LEN($E105)&gt;0,IF('Library Prep'!$J$12="CD", VLOOKUP($H105,Indices!$F:$G,2,FALSE),
IF(LEN(F105)&gt;0,LEFT(VLOOKUP(F105,OFFSET(Indices!$H$8:$J$103,0,MATCH('Library Prep'!$J98,Indices!$H$6:$AF$6,0)-1),2,FALSE),LEN(VLOOKUP(F105,OFFSET(Indices!$H$8:$J$103,0,MATCH('Library Prep'!$J98,Indices!$H$6:$AF$6,0)-1),2,FALSE))-2),"")), "")</f>
        <v/>
      </c>
      <c r="J105" t="str">
        <f>IF(LEN($E105)&gt;0, IF('Library Prep'!$J$12 = "CD", IF(LEN(TRIM('Library Prep'!$D98))&gt;0, 'Library Prep'!$D98, ""), VLOOKUP($G105&amp;"-5", Indices!$F:$G, 2,FALSE)), "")</f>
        <v/>
      </c>
      <c r="K105" t="str">
        <f>IF(LEN($E105) &gt; 0, IF('Library Prep'!$J$12 &lt;&gt; "CD", IF(LEN(TRIM('Library Prep'!$C98)) &gt; 0, 'Library Prep'!$D98, ""), ""), "")</f>
        <v/>
      </c>
    </row>
    <row r="106" spans="1:11">
      <c r="A106" t="str">
        <f>IF(LEN(TRIM('Library Prep'!$B99)) &gt; 0, TRIM('Library Prep'!$B99), "")</f>
        <v/>
      </c>
      <c r="B106" t="str">
        <f>IF(AND(LEN(TRIM('Library Prep'!$C$2)) &gt; 0, LEN(TRIM('Library Prep'!$B99))&gt;0), 'Library Prep'!$B99 &amp; "-" &amp; 'Library Prep'!$C$2, "")</f>
        <v/>
      </c>
      <c r="C106" t="str">
        <f>IF(AND(LEN(TRIM('Library Prep'!$C$2)) &gt; 0, LEN(TRIM('Library Prep'!$B99)) &gt; 0), 'Library Prep'!$C$2, "")</f>
        <v/>
      </c>
      <c r="D106" t="str">
        <f>IF(AND(LEN(TRIM('Library Prep'!$C$2)) &gt; 0, LEN(TRIM('Library Prep'!$B99)) &gt; 0), 'Library Prep'!$A99, "")</f>
        <v/>
      </c>
      <c r="E106" t="str">
        <f>IF(OR(LEN(TRIM('Library Prep'!$B99)) = 0, LEN(TRIM('Library Prep'!$J99)) = 0), "", IF('Library Prep'!$J$12="CD", 'Library Prep'!K99, RIGHT('Library Prep'!J99, 1)))</f>
        <v/>
      </c>
      <c r="F106" t="str">
        <f>IF(LEN($E106)&gt;0, IF('Library Prep'!$J$12 = "CD", VLOOKUP($E106, Indices!$H$8:$J$103, 2, FALSE), 'Library Prep'!$K99), "")</f>
        <v/>
      </c>
      <c r="G106" t="str">
        <f ca="1">IF(LEN($E106)&gt;0, IF('Library Prep'!$J$12 = "CD",VLOOKUP($F106,Indices!$F:$G,2,FALSE),
IF(LEN(F106)&gt;0,LEFT(VLOOKUP(F106,OFFSET(Indices!$H$8:$J$103,0,MATCH('Library Prep'!$J99,Indices!$H$6:$AF$6,0)-1),2,FALSE),LEN(VLOOKUP(F106,OFFSET(Indices!$H$8:$J$103,0,MATCH('Library Prep'!$J99,Indices!$H$6:$AF$6,0)-1),2,FALSE))-2),"")), "")</f>
        <v/>
      </c>
      <c r="H106" t="str">
        <f>IF(LEN($E106)&gt;0, IF('Library Prep'!$J$12 = "CD", VLOOKUP($E106, Indices!$H$8:$J$103, 3, FALSE), VLOOKUP($G106&amp;"-7", Indices!$F:$G, 2,FALSE)), "")</f>
        <v/>
      </c>
      <c r="I106" t="str">
        <f ca="1">IF(LEN($E106)&gt;0,IF('Library Prep'!$J$12="CD", VLOOKUP($H106,Indices!$F:$G,2,FALSE),
IF(LEN(F106)&gt;0,LEFT(VLOOKUP(F106,OFFSET(Indices!$H$8:$J$103,0,MATCH('Library Prep'!$J99,Indices!$H$6:$AF$6,0)-1),2,FALSE),LEN(VLOOKUP(F106,OFFSET(Indices!$H$8:$J$103,0,MATCH('Library Prep'!$J99,Indices!$H$6:$AF$6,0)-1),2,FALSE))-2),"")), "")</f>
        <v/>
      </c>
      <c r="J106" t="str">
        <f>IF(LEN($E106)&gt;0, IF('Library Prep'!$J$12 = "CD", IF(LEN(TRIM('Library Prep'!$D99))&gt;0, 'Library Prep'!$D99, ""), VLOOKUP($G106&amp;"-5", Indices!$F:$G, 2,FALSE)), "")</f>
        <v/>
      </c>
      <c r="K106" t="str">
        <f>IF(LEN($E106) &gt; 0, IF('Library Prep'!$J$12 &lt;&gt; "CD", IF(LEN(TRIM('Library Prep'!$C99)) &gt; 0, 'Library Prep'!$D99, ""), ""), "")</f>
        <v/>
      </c>
    </row>
    <row r="107" spans="1:11">
      <c r="A107" t="str">
        <f>IF(LEN(TRIM('Library Prep'!$B100)) &gt; 0, TRIM('Library Prep'!$B100), "")</f>
        <v/>
      </c>
      <c r="B107" t="str">
        <f>IF(AND(LEN(TRIM('Library Prep'!$C$2)) &gt; 0, LEN(TRIM('Library Prep'!$B100))&gt;0), 'Library Prep'!$B100 &amp; "-" &amp; 'Library Prep'!$C$2, "")</f>
        <v/>
      </c>
      <c r="C107" t="str">
        <f>IF(AND(LEN(TRIM('Library Prep'!$C$2)) &gt; 0, LEN(TRIM('Library Prep'!$B100)) &gt; 0), 'Library Prep'!$C$2, "")</f>
        <v/>
      </c>
      <c r="D107" t="str">
        <f>IF(AND(LEN(TRIM('Library Prep'!$C$2)) &gt; 0, LEN(TRIM('Library Prep'!$B100)) &gt; 0), 'Library Prep'!$A100, "")</f>
        <v/>
      </c>
      <c r="E107" t="str">
        <f>IF(OR(LEN(TRIM('Library Prep'!$B100)) = 0, LEN(TRIM('Library Prep'!$J100)) = 0), "", IF('Library Prep'!$J$12="CD", 'Library Prep'!K100, RIGHT('Library Prep'!J100, 1)))</f>
        <v/>
      </c>
      <c r="F107" t="str">
        <f>IF(LEN($E107)&gt;0, IF('Library Prep'!$J$12 = "CD", VLOOKUP($E107, Indices!$H$8:$J$103, 2, FALSE), 'Library Prep'!$K100), "")</f>
        <v/>
      </c>
      <c r="G107" t="str">
        <f ca="1">IF(LEN($E107)&gt;0, IF('Library Prep'!$J$12 = "CD",VLOOKUP($F107,Indices!$F:$G,2,FALSE),
IF(LEN(F107)&gt;0,LEFT(VLOOKUP(F107,OFFSET(Indices!$H$8:$J$103,0,MATCH('Library Prep'!$J100,Indices!$H$6:$AF$6,0)-1),2,FALSE),LEN(VLOOKUP(F107,OFFSET(Indices!$H$8:$J$103,0,MATCH('Library Prep'!$J100,Indices!$H$6:$AF$6,0)-1),2,FALSE))-2),"")), "")</f>
        <v/>
      </c>
      <c r="H107" t="str">
        <f>IF(LEN($E107)&gt;0, IF('Library Prep'!$J$12 = "CD", VLOOKUP($E107, Indices!$H$8:$J$103, 3, FALSE), VLOOKUP($G107&amp;"-7", Indices!$F:$G, 2,FALSE)), "")</f>
        <v/>
      </c>
      <c r="I107" t="str">
        <f ca="1">IF(LEN($E107)&gt;0,IF('Library Prep'!$J$12="CD", VLOOKUP($H107,Indices!$F:$G,2,FALSE),
IF(LEN(F107)&gt;0,LEFT(VLOOKUP(F107,OFFSET(Indices!$H$8:$J$103,0,MATCH('Library Prep'!$J100,Indices!$H$6:$AF$6,0)-1),2,FALSE),LEN(VLOOKUP(F107,OFFSET(Indices!$H$8:$J$103,0,MATCH('Library Prep'!$J100,Indices!$H$6:$AF$6,0)-1),2,FALSE))-2),"")), "")</f>
        <v/>
      </c>
      <c r="J107" t="str">
        <f>IF(LEN($E107)&gt;0, IF('Library Prep'!$J$12 = "CD", IF(LEN(TRIM('Library Prep'!$D100))&gt;0, 'Library Prep'!$D100, ""), VLOOKUP($G107&amp;"-5", Indices!$F:$G, 2,FALSE)), "")</f>
        <v/>
      </c>
      <c r="K107" t="str">
        <f>IF(LEN($E107) &gt; 0, IF('Library Prep'!$J$12 &lt;&gt; "CD", IF(LEN(TRIM('Library Prep'!$C100)) &gt; 0, 'Library Prep'!$D100, ""), ""), "")</f>
        <v/>
      </c>
    </row>
    <row r="108" spans="1:11">
      <c r="A108" t="str">
        <f>IF(LEN(TRIM('Library Prep'!$B101)) &gt; 0, TRIM('Library Prep'!$B101), "")</f>
        <v/>
      </c>
      <c r="B108" t="str">
        <f>IF(AND(LEN(TRIM('Library Prep'!$C$2)) &gt; 0, LEN(TRIM('Library Prep'!$B101))&gt;0), 'Library Prep'!$B101 &amp; "-" &amp; 'Library Prep'!$C$2, "")</f>
        <v/>
      </c>
      <c r="C108" t="str">
        <f>IF(AND(LEN(TRIM('Library Prep'!$C$2)) &gt; 0, LEN(TRIM('Library Prep'!$B101)) &gt; 0), 'Library Prep'!$C$2, "")</f>
        <v/>
      </c>
      <c r="D108" t="str">
        <f>IF(AND(LEN(TRIM('Library Prep'!$C$2)) &gt; 0, LEN(TRIM('Library Prep'!$B101)) &gt; 0), 'Library Prep'!$A101, "")</f>
        <v/>
      </c>
      <c r="E108" t="str">
        <f>IF(OR(LEN(TRIM('Library Prep'!$B101)) = 0, LEN(TRIM('Library Prep'!$J101)) = 0), "", IF('Library Prep'!$J$12="CD", 'Library Prep'!K101, RIGHT('Library Prep'!J101, 1)))</f>
        <v/>
      </c>
      <c r="F108" t="str">
        <f>IF(LEN($E108)&gt;0, IF('Library Prep'!$J$12 = "CD", VLOOKUP($E108, Indices!$H$8:$J$103, 2, FALSE), 'Library Prep'!$K101), "")</f>
        <v/>
      </c>
      <c r="G108" t="str">
        <f ca="1">IF(LEN($E108)&gt;0, IF('Library Prep'!$J$12 = "CD",VLOOKUP($F108,Indices!$F:$G,2,FALSE),
IF(LEN(F108)&gt;0,LEFT(VLOOKUP(F108,OFFSET(Indices!$H$8:$J$103,0,MATCH('Library Prep'!$J101,Indices!$H$6:$AF$6,0)-1),2,FALSE),LEN(VLOOKUP(F108,OFFSET(Indices!$H$8:$J$103,0,MATCH('Library Prep'!$J101,Indices!$H$6:$AF$6,0)-1),2,FALSE))-2),"")), "")</f>
        <v/>
      </c>
      <c r="H108" t="str">
        <f>IF(LEN($E108)&gt;0, IF('Library Prep'!$J$12 = "CD", VLOOKUP($E108, Indices!$H$8:$J$103, 3, FALSE), VLOOKUP($G108&amp;"-7", Indices!$F:$G, 2,FALSE)), "")</f>
        <v/>
      </c>
      <c r="I108" t="str">
        <f ca="1">IF(LEN($E108)&gt;0,IF('Library Prep'!$J$12="CD", VLOOKUP($H108,Indices!$F:$G,2,FALSE),
IF(LEN(F108)&gt;0,LEFT(VLOOKUP(F108,OFFSET(Indices!$H$8:$J$103,0,MATCH('Library Prep'!$J101,Indices!$H$6:$AF$6,0)-1),2,FALSE),LEN(VLOOKUP(F108,OFFSET(Indices!$H$8:$J$103,0,MATCH('Library Prep'!$J101,Indices!$H$6:$AF$6,0)-1),2,FALSE))-2),"")), "")</f>
        <v/>
      </c>
      <c r="J108" t="str">
        <f>IF(LEN($E108)&gt;0, IF('Library Prep'!$J$12 = "CD", IF(LEN(TRIM('Library Prep'!$D101))&gt;0, 'Library Prep'!$D101, ""), VLOOKUP($G108&amp;"-5", Indices!$F:$G, 2,FALSE)), "")</f>
        <v/>
      </c>
      <c r="K108" t="str">
        <f>IF(LEN($E108) &gt; 0, IF('Library Prep'!$J$12 &lt;&gt; "CD", IF(LEN(TRIM('Library Prep'!$C101)) &gt; 0, 'Library Prep'!$D101, ""), ""), "")</f>
        <v/>
      </c>
    </row>
    <row r="109" spans="1:11">
      <c r="A109" t="str">
        <f>IF(LEN(TRIM('Library Prep'!$B102)) &gt; 0, TRIM('Library Prep'!$B102), "")</f>
        <v/>
      </c>
      <c r="B109" t="str">
        <f>IF(AND(LEN(TRIM('Library Prep'!$C$2)) &gt; 0, LEN(TRIM('Library Prep'!$B102))&gt;0), 'Library Prep'!$B102 &amp; "-" &amp; 'Library Prep'!$C$2, "")</f>
        <v/>
      </c>
      <c r="C109" t="str">
        <f>IF(AND(LEN(TRIM('Library Prep'!$C$2)) &gt; 0, LEN(TRIM('Library Prep'!$B102)) &gt; 0), 'Library Prep'!$C$2, "")</f>
        <v/>
      </c>
      <c r="D109" t="str">
        <f>IF(AND(LEN(TRIM('Library Prep'!$C$2)) &gt; 0, LEN(TRIM('Library Prep'!$B102)) &gt; 0), 'Library Prep'!$A102, "")</f>
        <v/>
      </c>
      <c r="E109" t="str">
        <f>IF(OR(LEN(TRIM('Library Prep'!$B102)) = 0, LEN(TRIM('Library Prep'!$J102)) = 0), "", IF('Library Prep'!$J$12="CD", 'Library Prep'!K102, RIGHT('Library Prep'!J102, 1)))</f>
        <v/>
      </c>
      <c r="F109" t="str">
        <f>IF(LEN($E109)&gt;0, IF('Library Prep'!$J$12 = "CD", VLOOKUP($E109, Indices!$H$8:$J$103, 2, FALSE), 'Library Prep'!$K102), "")</f>
        <v/>
      </c>
      <c r="G109" t="str">
        <f ca="1">IF(LEN($E109)&gt;0, IF('Library Prep'!$J$12 = "CD",VLOOKUP($F109,Indices!$F:$G,2,FALSE),
IF(LEN(F109)&gt;0,LEFT(VLOOKUP(F109,OFFSET(Indices!$H$8:$J$103,0,MATCH('Library Prep'!$J102,Indices!$H$6:$AF$6,0)-1),2,FALSE),LEN(VLOOKUP(F109,OFFSET(Indices!$H$8:$J$103,0,MATCH('Library Prep'!$J102,Indices!$H$6:$AF$6,0)-1),2,FALSE))-2),"")), "")</f>
        <v/>
      </c>
      <c r="H109" t="str">
        <f>IF(LEN($E109)&gt;0, IF('Library Prep'!$J$12 = "CD", VLOOKUP($E109, Indices!$H$8:$J$103, 3, FALSE), VLOOKUP($G109&amp;"-7", Indices!$F:$G, 2,FALSE)), "")</f>
        <v/>
      </c>
      <c r="I109" t="str">
        <f ca="1">IF(LEN($E109)&gt;0,IF('Library Prep'!$J$12="CD", VLOOKUP($H109,Indices!$F:$G,2,FALSE),
IF(LEN(F109)&gt;0,LEFT(VLOOKUP(F109,OFFSET(Indices!$H$8:$J$103,0,MATCH('Library Prep'!$J102,Indices!$H$6:$AF$6,0)-1),2,FALSE),LEN(VLOOKUP(F109,OFFSET(Indices!$H$8:$J$103,0,MATCH('Library Prep'!$J102,Indices!$H$6:$AF$6,0)-1),2,FALSE))-2),"")), "")</f>
        <v/>
      </c>
      <c r="J109" t="str">
        <f>IF(LEN($E109)&gt;0, IF('Library Prep'!$J$12 = "CD", IF(LEN(TRIM('Library Prep'!$D102))&gt;0, 'Library Prep'!$D102, ""), VLOOKUP($G109&amp;"-5", Indices!$F:$G, 2,FALSE)), "")</f>
        <v/>
      </c>
      <c r="K109" t="str">
        <f>IF(LEN($E109) &gt; 0, IF('Library Prep'!$J$12 &lt;&gt; "CD", IF(LEN(TRIM('Library Prep'!$C102)) &gt; 0, 'Library Prep'!$D102, ""), ""), "")</f>
        <v/>
      </c>
    </row>
    <row r="110" spans="1:11">
      <c r="A110" t="str">
        <f>IF(LEN(TRIM('Library Prep'!$B103)) &gt; 0, TRIM('Library Prep'!$B103), "")</f>
        <v/>
      </c>
      <c r="B110" t="str">
        <f>IF(AND(LEN(TRIM('Library Prep'!$C$2)) &gt; 0, LEN(TRIM('Library Prep'!$B103))&gt;0), 'Library Prep'!$B103 &amp; "-" &amp; 'Library Prep'!$C$2, "")</f>
        <v/>
      </c>
      <c r="C110" t="str">
        <f>IF(AND(LEN(TRIM('Library Prep'!$C$2)) &gt; 0, LEN(TRIM('Library Prep'!$B103)) &gt; 0), 'Library Prep'!$C$2, "")</f>
        <v/>
      </c>
      <c r="D110" t="str">
        <f>IF(AND(LEN(TRIM('Library Prep'!$C$2)) &gt; 0, LEN(TRIM('Library Prep'!$B103)) &gt; 0), 'Library Prep'!$A103, "")</f>
        <v/>
      </c>
      <c r="E110" t="str">
        <f>IF(OR(LEN(TRIM('Library Prep'!$B103)) = 0, LEN(TRIM('Library Prep'!$J103)) = 0), "", IF('Library Prep'!$J$12="CD", 'Library Prep'!K103, RIGHT('Library Prep'!J103, 1)))</f>
        <v/>
      </c>
      <c r="F110" t="str">
        <f>IF(LEN($E110)&gt;0, IF('Library Prep'!$J$12 = "CD", VLOOKUP($E110, Indices!$H$8:$J$103, 2, FALSE), 'Library Prep'!$K103), "")</f>
        <v/>
      </c>
      <c r="G110" t="str">
        <f ca="1">IF(LEN($E110)&gt;0, IF('Library Prep'!$J$12 = "CD",VLOOKUP($F110,Indices!$F:$G,2,FALSE),
IF(LEN(F110)&gt;0,LEFT(VLOOKUP(F110,OFFSET(Indices!$H$8:$J$103,0,MATCH('Library Prep'!$J103,Indices!$H$6:$AF$6,0)-1),2,FALSE),LEN(VLOOKUP(F110,OFFSET(Indices!$H$8:$J$103,0,MATCH('Library Prep'!$J103,Indices!$H$6:$AF$6,0)-1),2,FALSE))-2),"")), "")</f>
        <v/>
      </c>
      <c r="H110" t="str">
        <f>IF(LEN($E110)&gt;0, IF('Library Prep'!$J$12 = "CD", VLOOKUP($E110, Indices!$H$8:$J$103, 3, FALSE), VLOOKUP($G110&amp;"-7", Indices!$F:$G, 2,FALSE)), "")</f>
        <v/>
      </c>
      <c r="I110" t="str">
        <f ca="1">IF(LEN($E110)&gt;0,IF('Library Prep'!$J$12="CD", VLOOKUP($H110,Indices!$F:$G,2,FALSE),
IF(LEN(F110)&gt;0,LEFT(VLOOKUP(F110,OFFSET(Indices!$H$8:$J$103,0,MATCH('Library Prep'!$J103,Indices!$H$6:$AF$6,0)-1),2,FALSE),LEN(VLOOKUP(F110,OFFSET(Indices!$H$8:$J$103,0,MATCH('Library Prep'!$J103,Indices!$H$6:$AF$6,0)-1),2,FALSE))-2),"")), "")</f>
        <v/>
      </c>
      <c r="J110" t="str">
        <f>IF(LEN($E110)&gt;0, IF('Library Prep'!$J$12 = "CD", IF(LEN(TRIM('Library Prep'!$D103))&gt;0, 'Library Prep'!$D103, ""), VLOOKUP($G110&amp;"-5", Indices!$F:$G, 2,FALSE)), "")</f>
        <v/>
      </c>
      <c r="K110" t="str">
        <f>IF(LEN($E110) &gt; 0, IF('Library Prep'!$J$12 &lt;&gt; "CD", IF(LEN(TRIM('Library Prep'!$C103)) &gt; 0, 'Library Prep'!$D103, ""), ""), "")</f>
        <v/>
      </c>
    </row>
    <row r="111" spans="1:11">
      <c r="A111" t="str">
        <f>IF(LEN(TRIM('Library Prep'!$B104)) &gt; 0, TRIM('Library Prep'!$B104), "")</f>
        <v/>
      </c>
      <c r="B111" t="str">
        <f>IF(AND(LEN(TRIM('Library Prep'!$C$2)) &gt; 0, LEN(TRIM('Library Prep'!$B104))&gt;0), 'Library Prep'!$B104 &amp; "-" &amp; 'Library Prep'!$C$2, "")</f>
        <v/>
      </c>
      <c r="C111" t="str">
        <f>IF(AND(LEN(TRIM('Library Prep'!$C$2)) &gt; 0, LEN(TRIM('Library Prep'!$B104)) &gt; 0), 'Library Prep'!$C$2, "")</f>
        <v/>
      </c>
      <c r="D111" t="str">
        <f>IF(AND(LEN(TRIM('Library Prep'!$C$2)) &gt; 0, LEN(TRIM('Library Prep'!$B104)) &gt; 0), 'Library Prep'!$A104, "")</f>
        <v/>
      </c>
      <c r="E111" t="str">
        <f>IF(OR(LEN(TRIM('Library Prep'!$B104)) = 0, LEN(TRIM('Library Prep'!$J104)) = 0), "", IF('Library Prep'!$J$12="CD", 'Library Prep'!K104, RIGHT('Library Prep'!J104, 1)))</f>
        <v/>
      </c>
      <c r="F111" t="str">
        <f>IF(LEN($E111)&gt;0, IF('Library Prep'!$J$12 = "CD", VLOOKUP($E111, Indices!$H$8:$J$103, 2, FALSE), 'Library Prep'!$K104), "")</f>
        <v/>
      </c>
      <c r="G111" t="str">
        <f ca="1">IF(LEN($E111)&gt;0, IF('Library Prep'!$J$12 = "CD",VLOOKUP($F111,Indices!$F:$G,2,FALSE),
IF(LEN(F111)&gt;0,LEFT(VLOOKUP(F111,OFFSET(Indices!$H$8:$J$103,0,MATCH('Library Prep'!$J104,Indices!$H$6:$AF$6,0)-1),2,FALSE),LEN(VLOOKUP(F111,OFFSET(Indices!$H$8:$J$103,0,MATCH('Library Prep'!$J104,Indices!$H$6:$AF$6,0)-1),2,FALSE))-2),"")), "")</f>
        <v/>
      </c>
      <c r="H111" t="str">
        <f>IF(LEN($E111)&gt;0, IF('Library Prep'!$J$12 = "CD", VLOOKUP($E111, Indices!$H$8:$J$103, 3, FALSE), VLOOKUP($G111&amp;"-7", Indices!$F:$G, 2,FALSE)), "")</f>
        <v/>
      </c>
      <c r="I111" t="str">
        <f ca="1">IF(LEN($E111)&gt;0,IF('Library Prep'!$J$12="CD", VLOOKUP($H111,Indices!$F:$G,2,FALSE),
IF(LEN(F111)&gt;0,LEFT(VLOOKUP(F111,OFFSET(Indices!$H$8:$J$103,0,MATCH('Library Prep'!$J104,Indices!$H$6:$AF$6,0)-1),2,FALSE),LEN(VLOOKUP(F111,OFFSET(Indices!$H$8:$J$103,0,MATCH('Library Prep'!$J104,Indices!$H$6:$AF$6,0)-1),2,FALSE))-2),"")), "")</f>
        <v/>
      </c>
      <c r="J111" t="str">
        <f>IF(LEN($E111)&gt;0, IF('Library Prep'!$J$12 = "CD", IF(LEN(TRIM('Library Prep'!$D104))&gt;0, 'Library Prep'!$D104, ""), VLOOKUP($G111&amp;"-5", Indices!$F:$G, 2,FALSE)), "")</f>
        <v/>
      </c>
      <c r="K111" t="str">
        <f>IF(LEN($E111) &gt; 0, IF('Library Prep'!$J$12 &lt;&gt; "CD", IF(LEN(TRIM('Library Prep'!$C104)) &gt; 0, 'Library Prep'!$D104, ""), ""), "")</f>
        <v/>
      </c>
    </row>
    <row r="112" spans="1:11">
      <c r="A112" t="str">
        <f>IF(LEN(TRIM('Library Prep'!$B105)) &gt; 0, TRIM('Library Prep'!$B105), "")</f>
        <v/>
      </c>
      <c r="B112" t="str">
        <f>IF(AND(LEN(TRIM('Library Prep'!$C$2)) &gt; 0, LEN(TRIM('Library Prep'!$B105))&gt;0), 'Library Prep'!$B105 &amp; "-" &amp; 'Library Prep'!$C$2, "")</f>
        <v/>
      </c>
      <c r="C112" t="str">
        <f>IF(AND(LEN(TRIM('Library Prep'!$C$2)) &gt; 0, LEN(TRIM('Library Prep'!$B105)) &gt; 0), 'Library Prep'!$C$2, "")</f>
        <v/>
      </c>
      <c r="D112" t="str">
        <f>IF(AND(LEN(TRIM('Library Prep'!$C$2)) &gt; 0, LEN(TRIM('Library Prep'!$B105)) &gt; 0), 'Library Prep'!$A105, "")</f>
        <v/>
      </c>
      <c r="E112" t="str">
        <f>IF(OR(LEN(TRIM('Library Prep'!$B105)) = 0, LEN(TRIM('Library Prep'!$J105)) = 0), "", IF('Library Prep'!$J$12="CD", 'Library Prep'!K105, RIGHT('Library Prep'!J105, 1)))</f>
        <v/>
      </c>
      <c r="F112" t="str">
        <f>IF(LEN($E112)&gt;0, IF('Library Prep'!$J$12 = "CD", VLOOKUP($E112, Indices!$H$8:$J$103, 2, FALSE), 'Library Prep'!$K105), "")</f>
        <v/>
      </c>
      <c r="G112" t="str">
        <f ca="1">IF(LEN($E112)&gt;0, IF('Library Prep'!$J$12 = "CD",VLOOKUP($F112,Indices!$F:$G,2,FALSE),
IF(LEN(F112)&gt;0,LEFT(VLOOKUP(F112,OFFSET(Indices!$H$8:$J$103,0,MATCH('Library Prep'!$J105,Indices!$H$6:$AF$6,0)-1),2,FALSE),LEN(VLOOKUP(F112,OFFSET(Indices!$H$8:$J$103,0,MATCH('Library Prep'!$J105,Indices!$H$6:$AF$6,0)-1),2,FALSE))-2),"")), "")</f>
        <v/>
      </c>
      <c r="H112" t="str">
        <f>IF(LEN($E112)&gt;0, IF('Library Prep'!$J$12 = "CD", VLOOKUP($E112, Indices!$H$8:$J$103, 3, FALSE), VLOOKUP($G112&amp;"-7", Indices!$F:$G, 2,FALSE)), "")</f>
        <v/>
      </c>
      <c r="I112" t="str">
        <f ca="1">IF(LEN($E112)&gt;0,IF('Library Prep'!$J$12="CD", VLOOKUP($H112,Indices!$F:$G,2,FALSE),
IF(LEN(F112)&gt;0,LEFT(VLOOKUP(F112,OFFSET(Indices!$H$8:$J$103,0,MATCH('Library Prep'!$J105,Indices!$H$6:$AF$6,0)-1),2,FALSE),LEN(VLOOKUP(F112,OFFSET(Indices!$H$8:$J$103,0,MATCH('Library Prep'!$J105,Indices!$H$6:$AF$6,0)-1),2,FALSE))-2),"")), "")</f>
        <v/>
      </c>
      <c r="J112" t="str">
        <f>IF(LEN($E112)&gt;0, IF('Library Prep'!$J$12 = "CD", IF(LEN(TRIM('Library Prep'!$D105))&gt;0, 'Library Prep'!$D105, ""), VLOOKUP($G112&amp;"-5", Indices!$F:$G, 2,FALSE)), "")</f>
        <v/>
      </c>
      <c r="K112" t="str">
        <f>IF(LEN($E112) &gt; 0, IF('Library Prep'!$J$12 &lt;&gt; "CD", IF(LEN(TRIM('Library Prep'!$C105)) &gt; 0, 'Library Prep'!$D105, ""), ""), "")</f>
        <v/>
      </c>
    </row>
    <row r="113" spans="1:11">
      <c r="A113" t="str">
        <f>IF(LEN(TRIM('Library Prep'!$B106)) &gt; 0, TRIM('Library Prep'!$B106), "")</f>
        <v/>
      </c>
      <c r="B113" t="str">
        <f>IF(AND(LEN(TRIM('Library Prep'!$C$2)) &gt; 0, LEN(TRIM('Library Prep'!$B106))&gt;0), 'Library Prep'!$B106 &amp; "-" &amp; 'Library Prep'!$C$2, "")</f>
        <v/>
      </c>
      <c r="C113" t="str">
        <f>IF(AND(LEN(TRIM('Library Prep'!$C$2)) &gt; 0, LEN(TRIM('Library Prep'!$B106)) &gt; 0), 'Library Prep'!$C$2, "")</f>
        <v/>
      </c>
      <c r="D113" t="str">
        <f>IF(AND(LEN(TRIM('Library Prep'!$C$2)) &gt; 0, LEN(TRIM('Library Prep'!$B106)) &gt; 0), 'Library Prep'!$A106, "")</f>
        <v/>
      </c>
      <c r="E113" t="str">
        <f>IF(OR(LEN(TRIM('Library Prep'!$B106)) = 0, LEN(TRIM('Library Prep'!$J106)) = 0), "", IF('Library Prep'!$J$12="CD", 'Library Prep'!K106, RIGHT('Library Prep'!J106, 1)))</f>
        <v/>
      </c>
      <c r="F113" t="str">
        <f>IF(LEN($E113)&gt;0, IF('Library Prep'!$J$12 = "CD", VLOOKUP($E113, Indices!$H$8:$J$103, 2, FALSE), 'Library Prep'!$K106), "")</f>
        <v/>
      </c>
      <c r="G113" t="str">
        <f ca="1">IF(LEN($E113)&gt;0, IF('Library Prep'!$J$12 = "CD",VLOOKUP($F113,Indices!$F:$G,2,FALSE),
IF(LEN(F113)&gt;0,LEFT(VLOOKUP(F113,OFFSET(Indices!$H$8:$J$103,0,MATCH('Library Prep'!$J106,Indices!$H$6:$AF$6,0)-1),2,FALSE),LEN(VLOOKUP(F113,OFFSET(Indices!$H$8:$J$103,0,MATCH('Library Prep'!$J106,Indices!$H$6:$AF$6,0)-1),2,FALSE))-2),"")), "")</f>
        <v/>
      </c>
      <c r="H113" t="str">
        <f>IF(LEN($E113)&gt;0, IF('Library Prep'!$J$12 = "CD", VLOOKUP($E113, Indices!$H$8:$J$103, 3, FALSE), VLOOKUP($G113&amp;"-7", Indices!$F:$G, 2,FALSE)), "")</f>
        <v/>
      </c>
      <c r="I113" t="str">
        <f ca="1">IF(LEN($E113)&gt;0,IF('Library Prep'!$J$12="CD", VLOOKUP($H113,Indices!$F:$G,2,FALSE),
IF(LEN(F113)&gt;0,LEFT(VLOOKUP(F113,OFFSET(Indices!$H$8:$J$103,0,MATCH('Library Prep'!$J106,Indices!$H$6:$AF$6,0)-1),2,FALSE),LEN(VLOOKUP(F113,OFFSET(Indices!$H$8:$J$103,0,MATCH('Library Prep'!$J106,Indices!$H$6:$AF$6,0)-1),2,FALSE))-2),"")), "")</f>
        <v/>
      </c>
      <c r="J113" t="str">
        <f>IF(LEN($E113)&gt;0, IF('Library Prep'!$J$12 = "CD", IF(LEN(TRIM('Library Prep'!$D106))&gt;0, 'Library Prep'!$D106, ""), VLOOKUP($G113&amp;"-5", Indices!$F:$G, 2,FALSE)), "")</f>
        <v/>
      </c>
      <c r="K113" t="str">
        <f>IF(LEN($E113) &gt; 0, IF('Library Prep'!$J$12 &lt;&gt; "CD", IF(LEN(TRIM('Library Prep'!$C106)) &gt; 0, 'Library Prep'!$D106, ""), ""), "")</f>
        <v/>
      </c>
    </row>
    <row r="114" spans="1:11">
      <c r="A114" t="str">
        <f>IF(LEN(TRIM('Library Prep'!$B107)) &gt; 0, TRIM('Library Prep'!$B107), "")</f>
        <v/>
      </c>
      <c r="B114" t="str">
        <f>IF(AND(LEN(TRIM('Library Prep'!$C$2)) &gt; 0, LEN(TRIM('Library Prep'!$B107))&gt;0), 'Library Prep'!$B107 &amp; "-" &amp; 'Library Prep'!$C$2, "")</f>
        <v/>
      </c>
      <c r="C114" t="str">
        <f>IF(AND(LEN(TRIM('Library Prep'!$C$2)) &gt; 0, LEN(TRIM('Library Prep'!$B107)) &gt; 0), 'Library Prep'!$C$2, "")</f>
        <v/>
      </c>
      <c r="D114" t="str">
        <f>IF(AND(LEN(TRIM('Library Prep'!$C$2)) &gt; 0, LEN(TRIM('Library Prep'!$B107)) &gt; 0), 'Library Prep'!$A107, "")</f>
        <v/>
      </c>
      <c r="E114" t="str">
        <f>IF(OR(LEN(TRIM('Library Prep'!$B107)) = 0, LEN(TRIM('Library Prep'!$J107)) = 0), "", IF('Library Prep'!$J$12="CD", 'Library Prep'!K107, RIGHT('Library Prep'!J107, 1)))</f>
        <v/>
      </c>
      <c r="F114" t="str">
        <f>IF(LEN($E114)&gt;0, IF('Library Prep'!$J$12 = "CD", VLOOKUP($E114, Indices!$H$8:$J$103, 2, FALSE), 'Library Prep'!$K107), "")</f>
        <v/>
      </c>
      <c r="G114" t="str">
        <f ca="1">IF(LEN($E114)&gt;0, IF('Library Prep'!$J$12 = "CD",VLOOKUP($F114,Indices!$F:$G,2,FALSE),
IF(LEN(F114)&gt;0,LEFT(VLOOKUP(F114,OFFSET(Indices!$H$8:$J$103,0,MATCH('Library Prep'!$J107,Indices!$H$6:$AF$6,0)-1),2,FALSE),LEN(VLOOKUP(F114,OFFSET(Indices!$H$8:$J$103,0,MATCH('Library Prep'!$J107,Indices!$H$6:$AF$6,0)-1),2,FALSE))-2),"")), "")</f>
        <v/>
      </c>
      <c r="H114" t="str">
        <f>IF(LEN($E114)&gt;0, IF('Library Prep'!$J$12 = "CD", VLOOKUP($E114, Indices!$H$8:$J$103, 3, FALSE), VLOOKUP($G114&amp;"-7", Indices!$F:$G, 2,FALSE)), "")</f>
        <v/>
      </c>
      <c r="I114" t="str">
        <f ca="1">IF(LEN($E114)&gt;0,IF('Library Prep'!$J$12="CD", VLOOKUP($H114,Indices!$F:$G,2,FALSE),
IF(LEN(F114)&gt;0,LEFT(VLOOKUP(F114,OFFSET(Indices!$H$8:$J$103,0,MATCH('Library Prep'!$J107,Indices!$H$6:$AF$6,0)-1),2,FALSE),LEN(VLOOKUP(F114,OFFSET(Indices!$H$8:$J$103,0,MATCH('Library Prep'!$J107,Indices!$H$6:$AF$6,0)-1),2,FALSE))-2),"")), "")</f>
        <v/>
      </c>
      <c r="J114" t="str">
        <f>IF(LEN($E114)&gt;0, IF('Library Prep'!$J$12 = "CD", IF(LEN(TRIM('Library Prep'!$D107))&gt;0, 'Library Prep'!$D107, ""), VLOOKUP($G114&amp;"-5", Indices!$F:$G, 2,FALSE)), "")</f>
        <v/>
      </c>
      <c r="K114" t="str">
        <f>IF(LEN($E114) &gt; 0, IF('Library Prep'!$J$12 &lt;&gt; "CD", IF(LEN(TRIM('Library Prep'!$C107)) &gt; 0, 'Library Prep'!$D107, ""), ""), "")</f>
        <v/>
      </c>
    </row>
    <row r="115" spans="1:11">
      <c r="A115" t="str">
        <f>IF(AND('Library Prep'!$C$6 &lt;&gt; "CD", LEN(TRIM('Library Prep'!$B108)) &gt; 0), TRIM('Library Prep'!$B108), "")</f>
        <v/>
      </c>
      <c r="B115" t="str">
        <f>IF(AND('Library Prep'!$C$6 &lt;&gt; "CD", LEN(TRIM('Library Prep'!$C$2)) &gt; 0, LEN(TRIM('Library Prep'!$B108))&gt;0), 'Library Prep'!$B108 &amp; "-" &amp; 'Library Prep'!$C$2, "")</f>
        <v/>
      </c>
      <c r="C115" t="str">
        <f>IF(AND('Library Prep'!$C$6 &lt;&gt; "CD", LEN(TRIM('Library Prep'!$C$2)) &gt; 0, LEN(TRIM('Library Prep'!$B108)) &gt; 0), 'Library Prep'!$C$2, "")</f>
        <v/>
      </c>
      <c r="D115" t="str">
        <f>IF(AND('Library Prep'!$C$6 &lt;&gt; "CD", LEN(TRIM('Library Prep'!$C$2)) &gt; 0, LEN(TRIM('Library Prep'!$B108)) &gt; 0), 'Library Prep'!$A108, "")</f>
        <v/>
      </c>
      <c r="E115" t="str">
        <f>IF(OR(LEN(TRIM('Library Prep'!$B108)) = 0, LEN(TRIM('Library Prep'!$J108)) = 0), "", IF('Library Prep'!$J$12="CD", 'Library Prep'!K108, RIGHT('Library Prep'!J108, 1)))</f>
        <v/>
      </c>
      <c r="F115" t="str">
        <f>IF(LEN($E115)&gt;0, IF('Library Prep'!$J$12 = "CD", VLOOKUP($E115, Indices!$H$8:$J$103, 2, FALSE), 'Library Prep'!$K108), "")</f>
        <v/>
      </c>
      <c r="G115" t="str">
        <f ca="1">IF(LEN($E115)&gt;0, IF('Library Prep'!$J$12 = "CD",VLOOKUP($F115,Indices!$F:$G,2,FALSE),
IF(LEN(F115)&gt;0,LEFT(VLOOKUP(F115,OFFSET(Indices!$H$8:$J$103,0,MATCH('Library Prep'!$J108,Indices!$H$6:$AF$6,0)-1),2,FALSE),LEN(VLOOKUP(F115,OFFSET(Indices!$H$8:$J$103,0,MATCH('Library Prep'!$J108,Indices!$H$6:$AF$6,0)-1),2,FALSE))-2),"")), "")</f>
        <v/>
      </c>
      <c r="H115" t="str">
        <f>IF(LEN($E115)&gt;0, IF('Library Prep'!$J$12 = "CD", VLOOKUP($E115, Indices!$H$8:$J$103, 3, FALSE), VLOOKUP($G115&amp;"-7", Indices!$F:$G, 2,FALSE)), "")</f>
        <v/>
      </c>
      <c r="I115" t="str">
        <f ca="1">IF(LEN($E115)&gt;0,IF('Library Prep'!$J$12="CD", VLOOKUP($H115,Indices!$F:$G,2,FALSE),
IF(LEN(F115)&gt;0,LEFT(VLOOKUP(F115,OFFSET(Indices!$H$8:$J$103,0,MATCH('Library Prep'!$J108,Indices!$H$6:$AF$6,0)-1),2,FALSE),LEN(VLOOKUP(F115,OFFSET(Indices!$H$8:$J$103,0,MATCH('Library Prep'!$J108,Indices!$H$6:$AF$6,0)-1),2,FALSE))-2),"")), "")</f>
        <v/>
      </c>
      <c r="J115" t="str">
        <f>IF(LEN($E115)&gt;0, IF('Library Prep'!$J$12 = "CD", IF(LEN(TRIM('Library Prep'!$D108))&gt;0, 'Library Prep'!$D108, ""), VLOOKUP($G115&amp;"-5", Indices!$F:$G, 2,FALSE)), "")</f>
        <v/>
      </c>
      <c r="K115" t="str">
        <f>IF(LEN($E115) &gt; 0, IF('Library Prep'!$J$12 &lt;&gt; "CD", IF(LEN(TRIM('Library Prep'!$C108)) &gt; 0, 'Library Prep'!$D108, ""), ""), "")</f>
        <v/>
      </c>
    </row>
    <row r="116" spans="1:11">
      <c r="A116" t="str">
        <f>IF(AND('Library Prep'!$C$6 &lt;&gt; "CD", LEN(TRIM('Library Prep'!$B109)) &gt; 0), TRIM('Library Prep'!$B109), "")</f>
        <v/>
      </c>
      <c r="B116" t="str">
        <f>IF(AND('Library Prep'!$C$6 &lt;&gt; "CD", LEN(TRIM('Library Prep'!$C$2)) &gt; 0, LEN(TRIM('Library Prep'!$B109))&gt;0), 'Library Prep'!$B109 &amp; "-" &amp; 'Library Prep'!$C$2, "")</f>
        <v/>
      </c>
      <c r="C116" t="str">
        <f>IF(AND('Library Prep'!$C$6 &lt;&gt; "CD", LEN(TRIM('Library Prep'!$C$2)) &gt; 0, LEN(TRIM('Library Prep'!$B109)) &gt; 0), 'Library Prep'!$C$2, "")</f>
        <v/>
      </c>
      <c r="D116" t="str">
        <f>IF(AND('Library Prep'!$C$6 &lt;&gt; "CD", LEN(TRIM('Library Prep'!$C$2)) &gt; 0, LEN(TRIM('Library Prep'!$B109)) &gt; 0), 'Library Prep'!$A109, "")</f>
        <v/>
      </c>
      <c r="E116" t="str">
        <f>IF(OR(LEN(TRIM('Library Prep'!$B109)) = 0, LEN(TRIM('Library Prep'!$J109)) = 0), "", IF('Library Prep'!$J$12="CD", 'Library Prep'!K109, RIGHT('Library Prep'!J109, 1)))</f>
        <v/>
      </c>
      <c r="F116" t="str">
        <f>IF(LEN($E116)&gt;0, IF('Library Prep'!$J$12 = "CD", VLOOKUP($E116, Indices!$H$8:$J$103, 2, FALSE), 'Library Prep'!$K109), "")</f>
        <v/>
      </c>
      <c r="G116" t="str">
        <f ca="1">IF(LEN($E116)&gt;0, IF('Library Prep'!$J$12 = "CD",VLOOKUP($F116,Indices!$F:$G,2,FALSE),
IF(LEN(F116)&gt;0,LEFT(VLOOKUP(F116,OFFSET(Indices!$H$8:$J$103,0,MATCH('Library Prep'!$J109,Indices!$H$6:$AF$6,0)-1),2,FALSE),LEN(VLOOKUP(F116,OFFSET(Indices!$H$8:$J$103,0,MATCH('Library Prep'!$J109,Indices!$H$6:$AF$6,0)-1),2,FALSE))-2),"")), "")</f>
        <v/>
      </c>
      <c r="H116" t="str">
        <f>IF(LEN($E116)&gt;0, IF('Library Prep'!$J$12 = "CD", VLOOKUP($E116, Indices!$H$8:$J$103, 3, FALSE), VLOOKUP($G116&amp;"-7", Indices!$F:$G, 2,FALSE)), "")</f>
        <v/>
      </c>
      <c r="I116" t="str">
        <f ca="1">IF(LEN($E116)&gt;0,IF('Library Prep'!$J$12="CD", VLOOKUP($H116,Indices!$F:$G,2,FALSE),
IF(LEN(F116)&gt;0,LEFT(VLOOKUP(F116,OFFSET(Indices!$H$8:$J$103,0,MATCH('Library Prep'!$J109,Indices!$H$6:$AF$6,0)-1),2,FALSE),LEN(VLOOKUP(F116,OFFSET(Indices!$H$8:$J$103,0,MATCH('Library Prep'!$J109,Indices!$H$6:$AF$6,0)-1),2,FALSE))-2),"")), "")</f>
        <v/>
      </c>
      <c r="J116" t="str">
        <f>IF(LEN($E116)&gt;0, IF('Library Prep'!$J$12 = "CD", IF(LEN(TRIM('Library Prep'!$D109))&gt;0, 'Library Prep'!$D109, ""), VLOOKUP($G116&amp;"-5", Indices!$F:$G, 2,FALSE)), "")</f>
        <v/>
      </c>
      <c r="K116" t="str">
        <f>IF(LEN($E116) &gt; 0, IF('Library Prep'!$J$12 &lt;&gt; "CD", IF(LEN(TRIM('Library Prep'!$C109)) &gt; 0, 'Library Prep'!$D109, ""), ""), "")</f>
        <v/>
      </c>
    </row>
    <row r="117" spans="1:11">
      <c r="A117" t="str">
        <f>IF(AND('Library Prep'!$C$6 &lt;&gt; "CD", LEN(TRIM('Library Prep'!$B110)) &gt; 0), TRIM('Library Prep'!$B110), "")</f>
        <v/>
      </c>
      <c r="B117" t="str">
        <f>IF(AND('Library Prep'!$C$6 &lt;&gt; "CD", LEN(TRIM('Library Prep'!$C$2)) &gt; 0, LEN(TRIM('Library Prep'!$B110))&gt;0), 'Library Prep'!$B110 &amp; "-" &amp; 'Library Prep'!$C$2, "")</f>
        <v/>
      </c>
      <c r="C117" t="str">
        <f>IF(AND('Library Prep'!$C$6 &lt;&gt; "CD", LEN(TRIM('Library Prep'!$C$2)) &gt; 0, LEN(TRIM('Library Prep'!$B110)) &gt; 0), 'Library Prep'!$C$2, "")</f>
        <v/>
      </c>
      <c r="D117" t="str">
        <f>IF(AND('Library Prep'!$C$6 &lt;&gt; "CD", LEN(TRIM('Library Prep'!$C$2)) &gt; 0, LEN(TRIM('Library Prep'!$B110)) &gt; 0), 'Library Prep'!$A110, "")</f>
        <v/>
      </c>
      <c r="E117" t="str">
        <f>IF(OR(LEN(TRIM('Library Prep'!$B110)) = 0, LEN(TRIM('Library Prep'!$J110)) = 0), "", IF('Library Prep'!$J$12="CD", 'Library Prep'!K110, RIGHT('Library Prep'!J110, 1)))</f>
        <v/>
      </c>
      <c r="F117" t="str">
        <f>IF(LEN($E117)&gt;0, IF('Library Prep'!$J$12 = "CD", VLOOKUP($E117, Indices!$H$8:$J$103, 2, FALSE), 'Library Prep'!$K110), "")</f>
        <v/>
      </c>
      <c r="G117" t="str">
        <f ca="1">IF(LEN($E117)&gt;0, IF('Library Prep'!$J$12 = "CD",VLOOKUP($F117,Indices!$F:$G,2,FALSE),
IF(LEN(F117)&gt;0,LEFT(VLOOKUP(F117,OFFSET(Indices!$H$8:$J$103,0,MATCH('Library Prep'!$J110,Indices!$H$6:$AF$6,0)-1),2,FALSE),LEN(VLOOKUP(F117,OFFSET(Indices!$H$8:$J$103,0,MATCH('Library Prep'!$J110,Indices!$H$6:$AF$6,0)-1),2,FALSE))-2),"")), "")</f>
        <v/>
      </c>
      <c r="H117" t="str">
        <f>IF(LEN($E117)&gt;0, IF('Library Prep'!$J$12 = "CD", VLOOKUP($E117, Indices!$H$8:$J$103, 3, FALSE), VLOOKUP($G117&amp;"-7", Indices!$F:$G, 2,FALSE)), "")</f>
        <v/>
      </c>
      <c r="I117" t="str">
        <f ca="1">IF(LEN($E117)&gt;0,IF('Library Prep'!$J$12="CD", VLOOKUP($H117,Indices!$F:$G,2,FALSE),
IF(LEN(F117)&gt;0,LEFT(VLOOKUP(F117,OFFSET(Indices!$H$8:$J$103,0,MATCH('Library Prep'!$J110,Indices!$H$6:$AF$6,0)-1),2,FALSE),LEN(VLOOKUP(F117,OFFSET(Indices!$H$8:$J$103,0,MATCH('Library Prep'!$J110,Indices!$H$6:$AF$6,0)-1),2,FALSE))-2),"")), "")</f>
        <v/>
      </c>
      <c r="J117" t="str">
        <f>IF(LEN($E117)&gt;0, IF('Library Prep'!$J$12 = "CD", IF(LEN(TRIM('Library Prep'!$D110))&gt;0, 'Library Prep'!$D110, ""), VLOOKUP($G117&amp;"-5", Indices!$F:$G, 2,FALSE)), "")</f>
        <v/>
      </c>
      <c r="K117" t="str">
        <f>IF(LEN($E117) &gt; 0, IF('Library Prep'!$J$12 &lt;&gt; "CD", IF(LEN(TRIM('Library Prep'!$C110)) &gt; 0, 'Library Prep'!$D110, ""), ""), "")</f>
        <v/>
      </c>
    </row>
    <row r="118" spans="1:11">
      <c r="A118" t="str">
        <f>IF(AND('Library Prep'!$C$6 &lt;&gt; "CD", LEN(TRIM('Library Prep'!$B111)) &gt; 0), TRIM('Library Prep'!$B111), "")</f>
        <v/>
      </c>
      <c r="B118" t="str">
        <f>IF(AND('Library Prep'!$C$6 &lt;&gt; "CD", LEN(TRIM('Library Prep'!$C$2)) &gt; 0, LEN(TRIM('Library Prep'!$B111))&gt;0), 'Library Prep'!$B111 &amp; "-" &amp; 'Library Prep'!$C$2, "")</f>
        <v/>
      </c>
      <c r="C118" t="str">
        <f>IF(AND('Library Prep'!$C$6 &lt;&gt; "CD", LEN(TRIM('Library Prep'!$C$2)) &gt; 0, LEN(TRIM('Library Prep'!$B111)) &gt; 0), 'Library Prep'!$C$2, "")</f>
        <v/>
      </c>
      <c r="D118" t="str">
        <f>IF(AND('Library Prep'!$C$6 &lt;&gt; "CD", LEN(TRIM('Library Prep'!$C$2)) &gt; 0, LEN(TRIM('Library Prep'!$B111)) &gt; 0), 'Library Prep'!$A111, "")</f>
        <v/>
      </c>
      <c r="E118" t="str">
        <f>IF(OR(LEN(TRIM('Library Prep'!$B111)) = 0, LEN(TRIM('Library Prep'!$J111)) = 0), "", IF('Library Prep'!$J$12="CD", 'Library Prep'!K111, RIGHT('Library Prep'!J111, 1)))</f>
        <v/>
      </c>
      <c r="F118" t="str">
        <f>IF(LEN($E118)&gt;0, IF('Library Prep'!$J$12 = "CD", VLOOKUP($E118, Indices!$H$8:$J$103, 2, FALSE), 'Library Prep'!$K111), "")</f>
        <v/>
      </c>
      <c r="G118" t="str">
        <f ca="1">IF(LEN($E118)&gt;0, IF('Library Prep'!$J$12 = "CD",VLOOKUP($F118,Indices!$F:$G,2,FALSE),
IF(LEN(F118)&gt;0,LEFT(VLOOKUP(F118,OFFSET(Indices!$H$8:$J$103,0,MATCH('Library Prep'!$J111,Indices!$H$6:$AF$6,0)-1),2,FALSE),LEN(VLOOKUP(F118,OFFSET(Indices!$H$8:$J$103,0,MATCH('Library Prep'!$J111,Indices!$H$6:$AF$6,0)-1),2,FALSE))-2),"")), "")</f>
        <v/>
      </c>
      <c r="H118" t="str">
        <f>IF(LEN($E118)&gt;0, IF('Library Prep'!$J$12 = "CD", VLOOKUP($E118, Indices!$H$8:$J$103, 3, FALSE), VLOOKUP($G118&amp;"-7", Indices!$F:$G, 2,FALSE)), "")</f>
        <v/>
      </c>
      <c r="I118" t="str">
        <f ca="1">IF(LEN($E118)&gt;0,IF('Library Prep'!$J$12="CD", VLOOKUP($H118,Indices!$F:$G,2,FALSE),
IF(LEN(F118)&gt;0,LEFT(VLOOKUP(F118,OFFSET(Indices!$H$8:$J$103,0,MATCH('Library Prep'!$J111,Indices!$H$6:$AF$6,0)-1),2,FALSE),LEN(VLOOKUP(F118,OFFSET(Indices!$H$8:$J$103,0,MATCH('Library Prep'!$J111,Indices!$H$6:$AF$6,0)-1),2,FALSE))-2),"")), "")</f>
        <v/>
      </c>
      <c r="J118" t="str">
        <f>IF(LEN($E118)&gt;0, IF('Library Prep'!$J$12 = "CD", IF(LEN(TRIM('Library Prep'!$D111))&gt;0, 'Library Prep'!$D111, ""), VLOOKUP($G118&amp;"-5", Indices!$F:$G, 2,FALSE)), "")</f>
        <v/>
      </c>
      <c r="K118" t="str">
        <f>IF(LEN($E118) &gt; 0, IF('Library Prep'!$J$12 &lt;&gt; "CD", IF(LEN(TRIM('Library Prep'!$C111)) &gt; 0, 'Library Prep'!$D111, ""), ""), "")</f>
        <v/>
      </c>
    </row>
    <row r="119" spans="1:11">
      <c r="A119" t="str">
        <f>IF(AND('Library Prep'!$C$6 &lt;&gt; "CD", LEN(TRIM('Library Prep'!$B112)) &gt; 0), TRIM('Library Prep'!$B112), "")</f>
        <v/>
      </c>
      <c r="B119" t="str">
        <f>IF(AND('Library Prep'!$C$6 &lt;&gt; "CD", LEN(TRIM('Library Prep'!$C$2)) &gt; 0, LEN(TRIM('Library Prep'!$B112))&gt;0), 'Library Prep'!$B112 &amp; "-" &amp; 'Library Prep'!$C$2, "")</f>
        <v/>
      </c>
      <c r="C119" t="str">
        <f>IF(AND('Library Prep'!$C$6 &lt;&gt; "CD", LEN(TRIM('Library Prep'!$C$2)) &gt; 0, LEN(TRIM('Library Prep'!$B112)) &gt; 0), 'Library Prep'!$C$2, "")</f>
        <v/>
      </c>
      <c r="D119" t="str">
        <f>IF(AND('Library Prep'!$C$6 &lt;&gt; "CD", LEN(TRIM('Library Prep'!$C$2)) &gt; 0, LEN(TRIM('Library Prep'!$B112)) &gt; 0), 'Library Prep'!$A112, "")</f>
        <v/>
      </c>
      <c r="E119" t="str">
        <f>IF(OR(LEN(TRIM('Library Prep'!$B112)) = 0, LEN(TRIM('Library Prep'!$J112)) = 0), "", IF('Library Prep'!$J$12="CD", 'Library Prep'!K112, RIGHT('Library Prep'!J112, 1)))</f>
        <v/>
      </c>
      <c r="F119" t="str">
        <f>IF(LEN($E119)&gt;0, IF('Library Prep'!$J$12 = "CD", VLOOKUP($E119, Indices!$H$8:$J$103, 2, FALSE), 'Library Prep'!$K112), "")</f>
        <v/>
      </c>
      <c r="G119" t="str">
        <f ca="1">IF(LEN($E119)&gt;0, IF('Library Prep'!$J$12 = "CD",VLOOKUP($F119,Indices!$F:$G,2,FALSE),
IF(LEN(F119)&gt;0,LEFT(VLOOKUP(F119,OFFSET(Indices!$H$8:$J$103,0,MATCH('Library Prep'!$J112,Indices!$H$6:$AF$6,0)-1),2,FALSE),LEN(VLOOKUP(F119,OFFSET(Indices!$H$8:$J$103,0,MATCH('Library Prep'!$J112,Indices!$H$6:$AF$6,0)-1),2,FALSE))-2),"")), "")</f>
        <v/>
      </c>
      <c r="H119" t="str">
        <f>IF(LEN($E119)&gt;0, IF('Library Prep'!$J$12 = "CD", VLOOKUP($E119, Indices!$H$8:$J$103, 3, FALSE), VLOOKUP($G119&amp;"-7", Indices!$F:$G, 2,FALSE)), "")</f>
        <v/>
      </c>
      <c r="I119" t="str">
        <f ca="1">IF(LEN($E119)&gt;0,IF('Library Prep'!$J$12="CD", VLOOKUP($H119,Indices!$F:$G,2,FALSE),
IF(LEN(F119)&gt;0,LEFT(VLOOKUP(F119,OFFSET(Indices!$H$8:$J$103,0,MATCH('Library Prep'!$J112,Indices!$H$6:$AF$6,0)-1),2,FALSE),LEN(VLOOKUP(F119,OFFSET(Indices!$H$8:$J$103,0,MATCH('Library Prep'!$J112,Indices!$H$6:$AF$6,0)-1),2,FALSE))-2),"")), "")</f>
        <v/>
      </c>
      <c r="J119" t="str">
        <f>IF(LEN($E119)&gt;0, IF('Library Prep'!$J$12 = "CD", IF(LEN(TRIM('Library Prep'!$D112))&gt;0, 'Library Prep'!$D112, ""), VLOOKUP($G119&amp;"-5", Indices!$F:$G, 2,FALSE)), "")</f>
        <v/>
      </c>
      <c r="K119" t="str">
        <f>IF(LEN($E119) &gt; 0, IF('Library Prep'!$J$12 &lt;&gt; "CD", IF(LEN(TRIM('Library Prep'!$C112)) &gt; 0, 'Library Prep'!$D112, ""), ""), "")</f>
        <v/>
      </c>
    </row>
    <row r="120" spans="1:11">
      <c r="A120" t="str">
        <f>IF(AND('Library Prep'!$C$6 &lt;&gt; "CD", LEN(TRIM('Library Prep'!$B113)) &gt; 0), TRIM('Library Prep'!$B113), "")</f>
        <v/>
      </c>
      <c r="B120" t="str">
        <f>IF(AND('Library Prep'!$C$6 &lt;&gt; "CD", LEN(TRIM('Library Prep'!$C$2)) &gt; 0, LEN(TRIM('Library Prep'!$B113))&gt;0), 'Library Prep'!$B113 &amp; "-" &amp; 'Library Prep'!$C$2, "")</f>
        <v/>
      </c>
      <c r="C120" t="str">
        <f>IF(AND('Library Prep'!$C$6 &lt;&gt; "CD", LEN(TRIM('Library Prep'!$C$2)) &gt; 0, LEN(TRIM('Library Prep'!$B113)) &gt; 0), 'Library Prep'!$C$2, "")</f>
        <v/>
      </c>
      <c r="D120" t="str">
        <f>IF(AND('Library Prep'!$C$6 &lt;&gt; "CD", LEN(TRIM('Library Prep'!$C$2)) &gt; 0, LEN(TRIM('Library Prep'!$B113)) &gt; 0), 'Library Prep'!$A113, "")</f>
        <v/>
      </c>
      <c r="E120" t="str">
        <f>IF(OR(LEN(TRIM('Library Prep'!$B113)) = 0, LEN(TRIM('Library Prep'!$J113)) = 0), "", IF('Library Prep'!$J$12="CD", 'Library Prep'!K113, RIGHT('Library Prep'!J113, 1)))</f>
        <v/>
      </c>
      <c r="F120" t="str">
        <f>IF(LEN($E120)&gt;0, IF('Library Prep'!$J$12 = "CD", VLOOKUP($E120, Indices!$H$8:$J$103, 2, FALSE), 'Library Prep'!$K113), "")</f>
        <v/>
      </c>
      <c r="G120" t="str">
        <f ca="1">IF(LEN($E120)&gt;0, IF('Library Prep'!$J$12 = "CD",VLOOKUP($F120,Indices!$F:$G,2,FALSE),
IF(LEN(F120)&gt;0,LEFT(VLOOKUP(F120,OFFSET(Indices!$H$8:$J$103,0,MATCH('Library Prep'!$J113,Indices!$H$6:$AF$6,0)-1),2,FALSE),LEN(VLOOKUP(F120,OFFSET(Indices!$H$8:$J$103,0,MATCH('Library Prep'!$J113,Indices!$H$6:$AF$6,0)-1),2,FALSE))-2),"")), "")</f>
        <v/>
      </c>
      <c r="H120" t="str">
        <f>IF(LEN($E120)&gt;0, IF('Library Prep'!$J$12 = "CD", VLOOKUP($E120, Indices!$H$8:$J$103, 3, FALSE), VLOOKUP($G120&amp;"-7", Indices!$F:$G, 2,FALSE)), "")</f>
        <v/>
      </c>
      <c r="I120" t="str">
        <f ca="1">IF(LEN($E120)&gt;0,IF('Library Prep'!$J$12="CD", VLOOKUP($H120,Indices!$F:$G,2,FALSE),
IF(LEN(F120)&gt;0,LEFT(VLOOKUP(F120,OFFSET(Indices!$H$8:$J$103,0,MATCH('Library Prep'!$J113,Indices!$H$6:$AF$6,0)-1),2,FALSE),LEN(VLOOKUP(F120,OFFSET(Indices!$H$8:$J$103,0,MATCH('Library Prep'!$J113,Indices!$H$6:$AF$6,0)-1),2,FALSE))-2),"")), "")</f>
        <v/>
      </c>
      <c r="J120" t="str">
        <f>IF(LEN($E120)&gt;0, IF('Library Prep'!$J$12 = "CD", IF(LEN(TRIM('Library Prep'!$D113))&gt;0, 'Library Prep'!$D113, ""), VLOOKUP($G120&amp;"-5", Indices!$F:$G, 2,FALSE)), "")</f>
        <v/>
      </c>
      <c r="K120" t="str">
        <f>IF(LEN($E120) &gt; 0, IF('Library Prep'!$J$12 &lt;&gt; "CD", IF(LEN(TRIM('Library Prep'!$C113)) &gt; 0, 'Library Prep'!$D113, ""), ""), "")</f>
        <v/>
      </c>
    </row>
    <row r="121" spans="1:11">
      <c r="A121" t="str">
        <f>IF(AND('Library Prep'!$C$6 &lt;&gt; "CD", LEN(TRIM('Library Prep'!$B114)) &gt; 0), TRIM('Library Prep'!$B114), "")</f>
        <v/>
      </c>
      <c r="B121" t="str">
        <f>IF(AND('Library Prep'!$C$6 &lt;&gt; "CD", LEN(TRIM('Library Prep'!$C$2)) &gt; 0, LEN(TRIM('Library Prep'!$B114))&gt;0), 'Library Prep'!$B114 &amp; "-" &amp; 'Library Prep'!$C$2, "")</f>
        <v/>
      </c>
      <c r="C121" t="str">
        <f>IF(AND('Library Prep'!$C$6 &lt;&gt; "CD", LEN(TRIM('Library Prep'!$C$2)) &gt; 0, LEN(TRIM('Library Prep'!$B114)) &gt; 0), 'Library Prep'!$C$2, "")</f>
        <v/>
      </c>
      <c r="D121" t="str">
        <f>IF(AND('Library Prep'!$C$6 &lt;&gt; "CD", LEN(TRIM('Library Prep'!$C$2)) &gt; 0, LEN(TRIM('Library Prep'!$B114)) &gt; 0), 'Library Prep'!$A114, "")</f>
        <v/>
      </c>
      <c r="E121" t="str">
        <f>IF(OR(LEN(TRIM('Library Prep'!$B114)) = 0, LEN(TRIM('Library Prep'!$J114)) = 0), "", IF('Library Prep'!$J$12="CD", 'Library Prep'!K114, RIGHT('Library Prep'!J114, 1)))</f>
        <v/>
      </c>
      <c r="F121" t="str">
        <f>IF(LEN($E121)&gt;0, IF('Library Prep'!$J$12 = "CD", VLOOKUP($E121, Indices!$H$8:$J$103, 2, FALSE), 'Library Prep'!$K114), "")</f>
        <v/>
      </c>
      <c r="G121" t="str">
        <f ca="1">IF(LEN($E121)&gt;0, IF('Library Prep'!$J$12 = "CD",VLOOKUP($F121,Indices!$F:$G,2,FALSE),
IF(LEN(F121)&gt;0,LEFT(VLOOKUP(F121,OFFSET(Indices!$H$8:$J$103,0,MATCH('Library Prep'!$J114,Indices!$H$6:$AF$6,0)-1),2,FALSE),LEN(VLOOKUP(F121,OFFSET(Indices!$H$8:$J$103,0,MATCH('Library Prep'!$J114,Indices!$H$6:$AF$6,0)-1),2,FALSE))-2),"")), "")</f>
        <v/>
      </c>
      <c r="H121" t="str">
        <f>IF(LEN($E121)&gt;0, IF('Library Prep'!$J$12 = "CD", VLOOKUP($E121, Indices!$H$8:$J$103, 3, FALSE), VLOOKUP($G121&amp;"-7", Indices!$F:$G, 2,FALSE)), "")</f>
        <v/>
      </c>
      <c r="I121" t="str">
        <f ca="1">IF(LEN($E121)&gt;0,IF('Library Prep'!$J$12="CD", VLOOKUP($H121,Indices!$F:$G,2,FALSE),
IF(LEN(F121)&gt;0,LEFT(VLOOKUP(F121,OFFSET(Indices!$H$8:$J$103,0,MATCH('Library Prep'!$J114,Indices!$H$6:$AF$6,0)-1),2,FALSE),LEN(VLOOKUP(F121,OFFSET(Indices!$H$8:$J$103,0,MATCH('Library Prep'!$J114,Indices!$H$6:$AF$6,0)-1),2,FALSE))-2),"")), "")</f>
        <v/>
      </c>
      <c r="J121" t="str">
        <f>IF(LEN($E121)&gt;0, IF('Library Prep'!$J$12 = "CD", IF(LEN(TRIM('Library Prep'!$D114))&gt;0, 'Library Prep'!$D114, ""), VLOOKUP($G121&amp;"-5", Indices!$F:$G, 2,FALSE)), "")</f>
        <v/>
      </c>
      <c r="K121" t="str">
        <f>IF(LEN($E121) &gt; 0, IF('Library Prep'!$J$12 &lt;&gt; "CD", IF(LEN(TRIM('Library Prep'!$C114)) &gt; 0, 'Library Prep'!$D114, ""), ""), "")</f>
        <v/>
      </c>
    </row>
    <row r="122" spans="1:11">
      <c r="A122" t="str">
        <f>IF(AND('Library Prep'!$C$6 &lt;&gt; "CD", LEN(TRIM('Library Prep'!$B115)) &gt; 0), TRIM('Library Prep'!$B115), "")</f>
        <v/>
      </c>
      <c r="B122" t="str">
        <f>IF(AND('Library Prep'!$C$6 &lt;&gt; "CD", LEN(TRIM('Library Prep'!$C$2)) &gt; 0, LEN(TRIM('Library Prep'!$B115))&gt;0), 'Library Prep'!$B115 &amp; "-" &amp; 'Library Prep'!$C$2, "")</f>
        <v/>
      </c>
      <c r="C122" t="str">
        <f>IF(AND('Library Prep'!$C$6 &lt;&gt; "CD", LEN(TRIM('Library Prep'!$C$2)) &gt; 0, LEN(TRIM('Library Prep'!$B115)) &gt; 0), 'Library Prep'!$C$2, "")</f>
        <v/>
      </c>
      <c r="D122" t="str">
        <f>IF(AND('Library Prep'!$C$6 &lt;&gt; "CD", LEN(TRIM('Library Prep'!$C$2)) &gt; 0, LEN(TRIM('Library Prep'!$B115)) &gt; 0), 'Library Prep'!$A115, "")</f>
        <v/>
      </c>
      <c r="E122" t="str">
        <f>IF(OR(LEN(TRIM('Library Prep'!$B115)) = 0, LEN(TRIM('Library Prep'!$J115)) = 0), "", IF('Library Prep'!$J$12="CD", 'Library Prep'!K115, RIGHT('Library Prep'!J115, 1)))</f>
        <v/>
      </c>
      <c r="F122" t="str">
        <f>IF(LEN($E122)&gt;0, IF('Library Prep'!$J$12 = "CD", VLOOKUP($E122, Indices!$H$8:$J$103, 2, FALSE), 'Library Prep'!$K115), "")</f>
        <v/>
      </c>
      <c r="G122" t="str">
        <f ca="1">IF(LEN($E122)&gt;0, IF('Library Prep'!$J$12 = "CD",VLOOKUP($F122,Indices!$F:$G,2,FALSE),
IF(LEN(F122)&gt;0,LEFT(VLOOKUP(F122,OFFSET(Indices!$H$8:$J$103,0,MATCH('Library Prep'!$J115,Indices!$H$6:$AF$6,0)-1),2,FALSE),LEN(VLOOKUP(F122,OFFSET(Indices!$H$8:$J$103,0,MATCH('Library Prep'!$J115,Indices!$H$6:$AF$6,0)-1),2,FALSE))-2),"")), "")</f>
        <v/>
      </c>
      <c r="H122" t="str">
        <f>IF(LEN($E122)&gt;0, IF('Library Prep'!$J$12 = "CD", VLOOKUP($E122, Indices!$H$8:$J$103, 3, FALSE), VLOOKUP($G122&amp;"-7", Indices!$F:$G, 2,FALSE)), "")</f>
        <v/>
      </c>
      <c r="I122" t="str">
        <f ca="1">IF(LEN($E122)&gt;0,IF('Library Prep'!$J$12="CD", VLOOKUP($H122,Indices!$F:$G,2,FALSE),
IF(LEN(F122)&gt;0,LEFT(VLOOKUP(F122,OFFSET(Indices!$H$8:$J$103,0,MATCH('Library Prep'!$J115,Indices!$H$6:$AF$6,0)-1),2,FALSE),LEN(VLOOKUP(F122,OFFSET(Indices!$H$8:$J$103,0,MATCH('Library Prep'!$J115,Indices!$H$6:$AF$6,0)-1),2,FALSE))-2),"")), "")</f>
        <v/>
      </c>
      <c r="J122" t="str">
        <f>IF(LEN($E122)&gt;0, IF('Library Prep'!$J$12 = "CD", IF(LEN(TRIM('Library Prep'!$D115))&gt;0, 'Library Prep'!$D115, ""), VLOOKUP($G122&amp;"-5", Indices!$F:$G, 2,FALSE)), "")</f>
        <v/>
      </c>
      <c r="K122" t="str">
        <f>IF(LEN($E122) &gt; 0, IF('Library Prep'!$J$12 &lt;&gt; "CD", IF(LEN(TRIM('Library Prep'!$C115)) &gt; 0, 'Library Prep'!$D115, ""), ""), "")</f>
        <v/>
      </c>
    </row>
    <row r="123" spans="1:11">
      <c r="A123" t="str">
        <f>IF(AND('Library Prep'!$C$6 &lt;&gt; "CD", LEN(TRIM('Library Prep'!$B116)) &gt; 0), TRIM('Library Prep'!$B116), "")</f>
        <v/>
      </c>
      <c r="B123" t="str">
        <f>IF(AND('Library Prep'!$C$6 &lt;&gt; "CD", LEN(TRIM('Library Prep'!$C$2)) &gt; 0, LEN(TRIM('Library Prep'!$B116))&gt;0), 'Library Prep'!$B116 &amp; "-" &amp; 'Library Prep'!$C$2, "")</f>
        <v/>
      </c>
      <c r="C123" t="str">
        <f>IF(AND('Library Prep'!$C$6 &lt;&gt; "CD", LEN(TRIM('Library Prep'!$C$2)) &gt; 0, LEN(TRIM('Library Prep'!$B116)) &gt; 0), 'Library Prep'!$C$2, "")</f>
        <v/>
      </c>
      <c r="D123" t="str">
        <f>IF(AND('Library Prep'!$C$6 &lt;&gt; "CD", LEN(TRIM('Library Prep'!$C$2)) &gt; 0, LEN(TRIM('Library Prep'!$B116)) &gt; 0), 'Library Prep'!$A116, "")</f>
        <v/>
      </c>
      <c r="E123" t="str">
        <f>IF(OR(LEN(TRIM('Library Prep'!$B116)) = 0, LEN(TRIM('Library Prep'!$J116)) = 0), "", IF('Library Prep'!$J$12="CD", 'Library Prep'!K116, RIGHT('Library Prep'!J116, 1)))</f>
        <v/>
      </c>
      <c r="F123" t="str">
        <f>IF(LEN($E123)&gt;0, IF('Library Prep'!$J$12 = "CD", VLOOKUP($E123, Indices!$H$8:$J$103, 2, FALSE), 'Library Prep'!$K116), "")</f>
        <v/>
      </c>
      <c r="G123" t="str">
        <f ca="1">IF(LEN($E123)&gt;0, IF('Library Prep'!$J$12 = "CD",VLOOKUP($F123,Indices!$F:$G,2,FALSE),
IF(LEN(F123)&gt;0,LEFT(VLOOKUP(F123,OFFSET(Indices!$H$8:$J$103,0,MATCH('Library Prep'!$J116,Indices!$H$6:$AF$6,0)-1),2,FALSE),LEN(VLOOKUP(F123,OFFSET(Indices!$H$8:$J$103,0,MATCH('Library Prep'!$J116,Indices!$H$6:$AF$6,0)-1),2,FALSE))-2),"")), "")</f>
        <v/>
      </c>
      <c r="H123" t="str">
        <f>IF(LEN($E123)&gt;0, IF('Library Prep'!$J$12 = "CD", VLOOKUP($E123, Indices!$H$8:$J$103, 3, FALSE), VLOOKUP($G123&amp;"-7", Indices!$F:$G, 2,FALSE)), "")</f>
        <v/>
      </c>
      <c r="I123" t="str">
        <f ca="1">IF(LEN($E123)&gt;0,IF('Library Prep'!$J$12="CD", VLOOKUP($H123,Indices!$F:$G,2,FALSE),
IF(LEN(F123)&gt;0,LEFT(VLOOKUP(F123,OFFSET(Indices!$H$8:$J$103,0,MATCH('Library Prep'!$J116,Indices!$H$6:$AF$6,0)-1),2,FALSE),LEN(VLOOKUP(F123,OFFSET(Indices!$H$8:$J$103,0,MATCH('Library Prep'!$J116,Indices!$H$6:$AF$6,0)-1),2,FALSE))-2),"")), "")</f>
        <v/>
      </c>
      <c r="J123" t="str">
        <f>IF(LEN($E123)&gt;0, IF('Library Prep'!$J$12 = "CD", IF(LEN(TRIM('Library Prep'!$D116))&gt;0, 'Library Prep'!$D116, ""), VLOOKUP($G123&amp;"-5", Indices!$F:$G, 2,FALSE)), "")</f>
        <v/>
      </c>
      <c r="K123" t="str">
        <f>IF(LEN($E123) &gt; 0, IF('Library Prep'!$J$12 &lt;&gt; "CD", IF(LEN(TRIM('Library Prep'!$C116)) &gt; 0, 'Library Prep'!$D116, ""), ""), "")</f>
        <v/>
      </c>
    </row>
    <row r="124" spans="1:11">
      <c r="A124" t="str">
        <f>IF(AND('Library Prep'!$C$6 &lt;&gt; "CD", LEN(TRIM('Library Prep'!$B117)) &gt; 0), TRIM('Library Prep'!$B117), "")</f>
        <v/>
      </c>
      <c r="B124" t="str">
        <f>IF(AND('Library Prep'!$C$6 &lt;&gt; "CD", LEN(TRIM('Library Prep'!$C$2)) &gt; 0, LEN(TRIM('Library Prep'!$B117))&gt;0), 'Library Prep'!$B117 &amp; "-" &amp; 'Library Prep'!$C$2, "")</f>
        <v/>
      </c>
      <c r="C124" t="str">
        <f>IF(AND('Library Prep'!$C$6 &lt;&gt; "CD", LEN(TRIM('Library Prep'!$C$2)) &gt; 0, LEN(TRIM('Library Prep'!$B117)) &gt; 0), 'Library Prep'!$C$2, "")</f>
        <v/>
      </c>
      <c r="D124" t="str">
        <f>IF(AND('Library Prep'!$C$6 &lt;&gt; "CD", LEN(TRIM('Library Prep'!$C$2)) &gt; 0, LEN(TRIM('Library Prep'!$B117)) &gt; 0), 'Library Prep'!$A117, "")</f>
        <v/>
      </c>
      <c r="E124" t="str">
        <f>IF(OR(LEN(TRIM('Library Prep'!$B117)) = 0, LEN(TRIM('Library Prep'!$J117)) = 0), "", IF('Library Prep'!$J$12="CD", 'Library Prep'!K117, RIGHT('Library Prep'!J117, 1)))</f>
        <v/>
      </c>
      <c r="F124" t="str">
        <f>IF(LEN($E124)&gt;0, IF('Library Prep'!$J$12 = "CD", VLOOKUP($E124, Indices!$H$8:$J$103, 2, FALSE), 'Library Prep'!$K117), "")</f>
        <v/>
      </c>
      <c r="G124" t="str">
        <f ca="1">IF(LEN($E124)&gt;0, IF('Library Prep'!$J$12 = "CD",VLOOKUP($F124,Indices!$F:$G,2,FALSE),
IF(LEN(F124)&gt;0,LEFT(VLOOKUP(F124,OFFSET(Indices!$H$8:$J$103,0,MATCH('Library Prep'!$J117,Indices!$H$6:$AF$6,0)-1),2,FALSE),LEN(VLOOKUP(F124,OFFSET(Indices!$H$8:$J$103,0,MATCH('Library Prep'!$J117,Indices!$H$6:$AF$6,0)-1),2,FALSE))-2),"")), "")</f>
        <v/>
      </c>
      <c r="H124" t="str">
        <f>IF(LEN($E124)&gt;0, IF('Library Prep'!$J$12 = "CD", VLOOKUP($E124, Indices!$H$8:$J$103, 3, FALSE), VLOOKUP($G124&amp;"-7", Indices!$F:$G, 2,FALSE)), "")</f>
        <v/>
      </c>
      <c r="I124" t="str">
        <f ca="1">IF(LEN($E124)&gt;0,IF('Library Prep'!$J$12="CD", VLOOKUP($H124,Indices!$F:$G,2,FALSE),
IF(LEN(F124)&gt;0,LEFT(VLOOKUP(F124,OFFSET(Indices!$H$8:$J$103,0,MATCH('Library Prep'!$J117,Indices!$H$6:$AF$6,0)-1),2,FALSE),LEN(VLOOKUP(F124,OFFSET(Indices!$H$8:$J$103,0,MATCH('Library Prep'!$J117,Indices!$H$6:$AF$6,0)-1),2,FALSE))-2),"")), "")</f>
        <v/>
      </c>
      <c r="J124" t="str">
        <f>IF(LEN($E124)&gt;0, IF('Library Prep'!$J$12 = "CD", IF(LEN(TRIM('Library Prep'!$D117))&gt;0, 'Library Prep'!$D117, ""), VLOOKUP($G124&amp;"-5", Indices!$F:$G, 2,FALSE)), "")</f>
        <v/>
      </c>
      <c r="K124" t="str">
        <f>IF(LEN($E124) &gt; 0, IF('Library Prep'!$J$12 &lt;&gt; "CD", IF(LEN(TRIM('Library Prep'!$C117)) &gt; 0, 'Library Prep'!$D117, ""), ""), "")</f>
        <v/>
      </c>
    </row>
    <row r="125" spans="1:11">
      <c r="A125" t="str">
        <f>IF(AND('Library Prep'!$C$6 &lt;&gt; "CD", LEN(TRIM('Library Prep'!$B118)) &gt; 0), TRIM('Library Prep'!$B118), "")</f>
        <v/>
      </c>
      <c r="B125" t="str">
        <f>IF(AND('Library Prep'!$C$6 &lt;&gt; "CD", LEN(TRIM('Library Prep'!$C$2)) &gt; 0, LEN(TRIM('Library Prep'!$B118))&gt;0), 'Library Prep'!$B118 &amp; "-" &amp; 'Library Prep'!$C$2, "")</f>
        <v/>
      </c>
      <c r="C125" t="str">
        <f>IF(AND('Library Prep'!$C$6 &lt;&gt; "CD", LEN(TRIM('Library Prep'!$C$2)) &gt; 0, LEN(TRIM('Library Prep'!$B118)) &gt; 0), 'Library Prep'!$C$2, "")</f>
        <v/>
      </c>
      <c r="D125" t="str">
        <f>IF(AND('Library Prep'!$C$6 &lt;&gt; "CD", LEN(TRIM('Library Prep'!$C$2)) &gt; 0, LEN(TRIM('Library Prep'!$B118)) &gt; 0), 'Library Prep'!$A118, "")</f>
        <v/>
      </c>
      <c r="E125" t="str">
        <f>IF(OR(LEN(TRIM('Library Prep'!$B118)) = 0, LEN(TRIM('Library Prep'!$J118)) = 0), "", IF('Library Prep'!$J$12="CD", 'Library Prep'!K118, RIGHT('Library Prep'!J118, 1)))</f>
        <v/>
      </c>
      <c r="F125" t="str">
        <f>IF(LEN($E125)&gt;0, IF('Library Prep'!$J$12 = "CD", VLOOKUP($E125, Indices!$H$8:$J$103, 2, FALSE), 'Library Prep'!$K118), "")</f>
        <v/>
      </c>
      <c r="G125" t="str">
        <f ca="1">IF(LEN($E125)&gt;0, IF('Library Prep'!$J$12 = "CD",VLOOKUP($F125,Indices!$F:$G,2,FALSE),
IF(LEN(F125)&gt;0,LEFT(VLOOKUP(F125,OFFSET(Indices!$H$8:$J$103,0,MATCH('Library Prep'!$J118,Indices!$H$6:$AF$6,0)-1),2,FALSE),LEN(VLOOKUP(F125,OFFSET(Indices!$H$8:$J$103,0,MATCH('Library Prep'!$J118,Indices!$H$6:$AF$6,0)-1),2,FALSE))-2),"")), "")</f>
        <v/>
      </c>
      <c r="H125" t="str">
        <f>IF(LEN($E125)&gt;0, IF('Library Prep'!$J$12 = "CD", VLOOKUP($E125, Indices!$H$8:$J$103, 3, FALSE), VLOOKUP($G125&amp;"-7", Indices!$F:$G, 2,FALSE)), "")</f>
        <v/>
      </c>
      <c r="I125" t="str">
        <f ca="1">IF(LEN($E125)&gt;0,IF('Library Prep'!$J$12="CD", VLOOKUP($H125,Indices!$F:$G,2,FALSE),
IF(LEN(F125)&gt;0,LEFT(VLOOKUP(F125,OFFSET(Indices!$H$8:$J$103,0,MATCH('Library Prep'!$J118,Indices!$H$6:$AF$6,0)-1),2,FALSE),LEN(VLOOKUP(F125,OFFSET(Indices!$H$8:$J$103,0,MATCH('Library Prep'!$J118,Indices!$H$6:$AF$6,0)-1),2,FALSE))-2),"")), "")</f>
        <v/>
      </c>
      <c r="J125" t="str">
        <f>IF(LEN($E125)&gt;0, IF('Library Prep'!$J$12 = "CD", IF(LEN(TRIM('Library Prep'!$D118))&gt;0, 'Library Prep'!$D118, ""), VLOOKUP($G125&amp;"-5", Indices!$F:$G, 2,FALSE)), "")</f>
        <v/>
      </c>
      <c r="K125" t="str">
        <f>IF(LEN($E125) &gt; 0, IF('Library Prep'!$J$12 &lt;&gt; "CD", IF(LEN(TRIM('Library Prep'!$C118)) &gt; 0, 'Library Prep'!$D118, ""), ""), "")</f>
        <v/>
      </c>
    </row>
    <row r="126" spans="1:11">
      <c r="A126" t="str">
        <f>IF(AND('Library Prep'!$C$6 &lt;&gt; "CD", LEN(TRIM('Library Prep'!$B119)) &gt; 0), TRIM('Library Prep'!$B119), "")</f>
        <v/>
      </c>
      <c r="B126" t="str">
        <f>IF(AND('Library Prep'!$C$6 &lt;&gt; "CD", LEN(TRIM('Library Prep'!$C$2)) &gt; 0, LEN(TRIM('Library Prep'!$B119))&gt;0), 'Library Prep'!$B119 &amp; "-" &amp; 'Library Prep'!$C$2, "")</f>
        <v/>
      </c>
      <c r="C126" t="str">
        <f>IF(AND('Library Prep'!$C$6 &lt;&gt; "CD", LEN(TRIM('Library Prep'!$C$2)) &gt; 0, LEN(TRIM('Library Prep'!$B119)) &gt; 0), 'Library Prep'!$C$2, "")</f>
        <v/>
      </c>
      <c r="D126" t="str">
        <f>IF(AND('Library Prep'!$C$6 &lt;&gt; "CD", LEN(TRIM('Library Prep'!$C$2)) &gt; 0, LEN(TRIM('Library Prep'!$B119)) &gt; 0), 'Library Prep'!$A119, "")</f>
        <v/>
      </c>
      <c r="E126" t="str">
        <f>IF(OR(LEN(TRIM('Library Prep'!$B119)) = 0, LEN(TRIM('Library Prep'!$J119)) = 0), "", IF('Library Prep'!$J$12="CD", 'Library Prep'!K119, RIGHT('Library Prep'!J119, 1)))</f>
        <v/>
      </c>
      <c r="F126" t="str">
        <f>IF(LEN($E126)&gt;0, IF('Library Prep'!$J$12 = "CD", VLOOKUP($E126, Indices!$H$8:$J$103, 2, FALSE), 'Library Prep'!$K119), "")</f>
        <v/>
      </c>
      <c r="G126" t="str">
        <f ca="1">IF(LEN($E126)&gt;0, IF('Library Prep'!$J$12 = "CD",VLOOKUP($F126,Indices!$F:$G,2,FALSE),
IF(LEN(F126)&gt;0,LEFT(VLOOKUP(F126,OFFSET(Indices!$H$8:$J$103,0,MATCH('Library Prep'!$J119,Indices!$H$6:$AF$6,0)-1),2,FALSE),LEN(VLOOKUP(F126,OFFSET(Indices!$H$8:$J$103,0,MATCH('Library Prep'!$J119,Indices!$H$6:$AF$6,0)-1),2,FALSE))-2),"")), "")</f>
        <v/>
      </c>
      <c r="H126" t="str">
        <f>IF(LEN($E126)&gt;0, IF('Library Prep'!$J$12 = "CD", VLOOKUP($E126, Indices!$H$8:$J$103, 3, FALSE), VLOOKUP($G126&amp;"-7", Indices!$F:$G, 2,FALSE)), "")</f>
        <v/>
      </c>
      <c r="I126" t="str">
        <f ca="1">IF(LEN($E126)&gt;0,IF('Library Prep'!$J$12="CD", VLOOKUP($H126,Indices!$F:$G,2,FALSE),
IF(LEN(F126)&gt;0,LEFT(VLOOKUP(F126,OFFSET(Indices!$H$8:$J$103,0,MATCH('Library Prep'!$J119,Indices!$H$6:$AF$6,0)-1),2,FALSE),LEN(VLOOKUP(F126,OFFSET(Indices!$H$8:$J$103,0,MATCH('Library Prep'!$J119,Indices!$H$6:$AF$6,0)-1),2,FALSE))-2),"")), "")</f>
        <v/>
      </c>
      <c r="J126" t="str">
        <f>IF(LEN($E126)&gt;0, IF('Library Prep'!$J$12 = "CD", IF(LEN(TRIM('Library Prep'!$D119))&gt;0, 'Library Prep'!$D119, ""), VLOOKUP($G126&amp;"-5", Indices!$F:$G, 2,FALSE)), "")</f>
        <v/>
      </c>
      <c r="K126" t="str">
        <f>IF(LEN($E126) &gt; 0, IF('Library Prep'!$J$12 &lt;&gt; "CD", IF(LEN(TRIM('Library Prep'!$C119)) &gt; 0, 'Library Prep'!$D119, ""), ""), "")</f>
        <v/>
      </c>
    </row>
    <row r="127" spans="1:11">
      <c r="A127" t="str">
        <f>IF(AND('Library Prep'!$C$6 &lt;&gt; "CD", LEN(TRIM('Library Prep'!$B120)) &gt; 0), TRIM('Library Prep'!$B120), "")</f>
        <v/>
      </c>
      <c r="B127" t="str">
        <f>IF(AND('Library Prep'!$C$6 &lt;&gt; "CD", LEN(TRIM('Library Prep'!$C$2)) &gt; 0, LEN(TRIM('Library Prep'!$B120))&gt;0), 'Library Prep'!$B120 &amp; "-" &amp; 'Library Prep'!$C$2, "")</f>
        <v/>
      </c>
      <c r="C127" t="str">
        <f>IF(AND('Library Prep'!$C$6 &lt;&gt; "CD", LEN(TRIM('Library Prep'!$C$2)) &gt; 0, LEN(TRIM('Library Prep'!$B120)) &gt; 0), 'Library Prep'!$C$2, "")</f>
        <v/>
      </c>
      <c r="D127" t="str">
        <f>IF(AND('Library Prep'!$C$6 &lt;&gt; "CD", LEN(TRIM('Library Prep'!$C$2)) &gt; 0, LEN(TRIM('Library Prep'!$B120)) &gt; 0), 'Library Prep'!$A120, "")</f>
        <v/>
      </c>
      <c r="E127" t="str">
        <f>IF(OR(LEN(TRIM('Library Prep'!$B120)) = 0, LEN(TRIM('Library Prep'!$J120)) = 0), "", IF('Library Prep'!$J$12="CD", 'Library Prep'!K120, RIGHT('Library Prep'!J120, 1)))</f>
        <v/>
      </c>
      <c r="F127" t="str">
        <f>IF(LEN($E127)&gt;0, IF('Library Prep'!$J$12 = "CD", VLOOKUP($E127, Indices!$H$8:$J$103, 2, FALSE), 'Library Prep'!$K120), "")</f>
        <v/>
      </c>
      <c r="G127" t="str">
        <f ca="1">IF(LEN($E127)&gt;0, IF('Library Prep'!$J$12 = "CD",VLOOKUP($F127,Indices!$F:$G,2,FALSE),
IF(LEN(F127)&gt;0,LEFT(VLOOKUP(F127,OFFSET(Indices!$H$8:$J$103,0,MATCH('Library Prep'!$J120,Indices!$H$6:$AF$6,0)-1),2,FALSE),LEN(VLOOKUP(F127,OFFSET(Indices!$H$8:$J$103,0,MATCH('Library Prep'!$J120,Indices!$H$6:$AF$6,0)-1),2,FALSE))-2),"")), "")</f>
        <v/>
      </c>
      <c r="H127" t="str">
        <f>IF(LEN($E127)&gt;0, IF('Library Prep'!$J$12 = "CD", VLOOKUP($E127, Indices!$H$8:$J$103, 3, FALSE), VLOOKUP($G127&amp;"-7", Indices!$F:$G, 2,FALSE)), "")</f>
        <v/>
      </c>
      <c r="I127" t="str">
        <f ca="1">IF(LEN($E127)&gt;0,IF('Library Prep'!$J$12="CD", VLOOKUP($H127,Indices!$F:$G,2,FALSE),
IF(LEN(F127)&gt;0,LEFT(VLOOKUP(F127,OFFSET(Indices!$H$8:$J$103,0,MATCH('Library Prep'!$J120,Indices!$H$6:$AF$6,0)-1),2,FALSE),LEN(VLOOKUP(F127,OFFSET(Indices!$H$8:$J$103,0,MATCH('Library Prep'!$J120,Indices!$H$6:$AF$6,0)-1),2,FALSE))-2),"")), "")</f>
        <v/>
      </c>
      <c r="J127" t="str">
        <f>IF(LEN($E127)&gt;0, IF('Library Prep'!$J$12 = "CD", IF(LEN(TRIM('Library Prep'!$D120))&gt;0, 'Library Prep'!$D120, ""), VLOOKUP($G127&amp;"-5", Indices!$F:$G, 2,FALSE)), "")</f>
        <v/>
      </c>
      <c r="K127" t="str">
        <f>IF(LEN($E127) &gt; 0, IF('Library Prep'!$J$12 &lt;&gt; "CD", IF(LEN(TRIM('Library Prep'!$C120)) &gt; 0, 'Library Prep'!$D120, ""), ""), "")</f>
        <v/>
      </c>
    </row>
    <row r="128" spans="1:11">
      <c r="A128" t="str">
        <f>IF(AND('Library Prep'!$C$6 &lt;&gt; "CD", LEN(TRIM('Library Prep'!$B121)) &gt; 0), TRIM('Library Prep'!$B121), "")</f>
        <v/>
      </c>
      <c r="B128" t="str">
        <f>IF(AND('Library Prep'!$C$6 &lt;&gt; "CD", LEN(TRIM('Library Prep'!$C$2)) &gt; 0, LEN(TRIM('Library Prep'!$B121))&gt;0), 'Library Prep'!$B121 &amp; "-" &amp; 'Library Prep'!$C$2, "")</f>
        <v/>
      </c>
      <c r="C128" t="str">
        <f>IF(AND('Library Prep'!$C$6 &lt;&gt; "CD", LEN(TRIM('Library Prep'!$C$2)) &gt; 0, LEN(TRIM('Library Prep'!$B121)) &gt; 0), 'Library Prep'!$C$2, "")</f>
        <v/>
      </c>
      <c r="D128" t="str">
        <f>IF(AND('Library Prep'!$C$6 &lt;&gt; "CD", LEN(TRIM('Library Prep'!$C$2)) &gt; 0, LEN(TRIM('Library Prep'!$B121)) &gt; 0), 'Library Prep'!$A121, "")</f>
        <v/>
      </c>
      <c r="E128" t="str">
        <f>IF(OR(LEN(TRIM('Library Prep'!$B121)) = 0, LEN(TRIM('Library Prep'!$J121)) = 0), "", IF('Library Prep'!$J$12="CD", 'Library Prep'!K121, RIGHT('Library Prep'!J121, 1)))</f>
        <v/>
      </c>
      <c r="F128" t="str">
        <f>IF(LEN($E128)&gt;0, IF('Library Prep'!$J$12 = "CD", VLOOKUP($E128, Indices!$H$8:$J$103, 2, FALSE), 'Library Prep'!$K121), "")</f>
        <v/>
      </c>
      <c r="G128" t="str">
        <f ca="1">IF(LEN($E128)&gt;0, IF('Library Prep'!$J$12 = "CD",VLOOKUP($F128,Indices!$F:$G,2,FALSE),
IF(LEN(F128)&gt;0,LEFT(VLOOKUP(F128,OFFSET(Indices!$H$8:$J$103,0,MATCH('Library Prep'!$J121,Indices!$H$6:$AF$6,0)-1),2,FALSE),LEN(VLOOKUP(F128,OFFSET(Indices!$H$8:$J$103,0,MATCH('Library Prep'!$J121,Indices!$H$6:$AF$6,0)-1),2,FALSE))-2),"")), "")</f>
        <v/>
      </c>
      <c r="H128" t="str">
        <f>IF(LEN($E128)&gt;0, IF('Library Prep'!$J$12 = "CD", VLOOKUP($E128, Indices!$H$8:$J$103, 3, FALSE), VLOOKUP($G128&amp;"-7", Indices!$F:$G, 2,FALSE)), "")</f>
        <v/>
      </c>
      <c r="I128" t="str">
        <f ca="1">IF(LEN($E128)&gt;0,IF('Library Prep'!$J$12="CD", VLOOKUP($H128,Indices!$F:$G,2,FALSE),
IF(LEN(F128)&gt;0,LEFT(VLOOKUP(F128,OFFSET(Indices!$H$8:$J$103,0,MATCH('Library Prep'!$J121,Indices!$H$6:$AF$6,0)-1),2,FALSE),LEN(VLOOKUP(F128,OFFSET(Indices!$H$8:$J$103,0,MATCH('Library Prep'!$J121,Indices!$H$6:$AF$6,0)-1),2,FALSE))-2),"")), "")</f>
        <v/>
      </c>
      <c r="J128" t="str">
        <f>IF(LEN($E128)&gt;0, IF('Library Prep'!$J$12 = "CD", IF(LEN(TRIM('Library Prep'!$D121))&gt;0, 'Library Prep'!$D121, ""), VLOOKUP($G128&amp;"-5", Indices!$F:$G, 2,FALSE)), "")</f>
        <v/>
      </c>
      <c r="K128" t="str">
        <f>IF(LEN($E128) &gt; 0, IF('Library Prep'!$J$12 &lt;&gt; "CD", IF(LEN(TRIM('Library Prep'!$C121)) &gt; 0, 'Library Prep'!$D121, ""), ""), "")</f>
        <v/>
      </c>
    </row>
    <row r="129" spans="1:11">
      <c r="A129" t="str">
        <f>IF(AND('Library Prep'!$C$6 &lt;&gt; "CD", LEN(TRIM('Library Prep'!$B122)) &gt; 0), TRIM('Library Prep'!$B122), "")</f>
        <v/>
      </c>
      <c r="B129" t="str">
        <f>IF(AND('Library Prep'!$C$6 &lt;&gt; "CD", LEN(TRIM('Library Prep'!$C$2)) &gt; 0, LEN(TRIM('Library Prep'!$B122))&gt;0), 'Library Prep'!$B122 &amp; "-" &amp; 'Library Prep'!$C$2, "")</f>
        <v/>
      </c>
      <c r="C129" t="str">
        <f>IF(AND('Library Prep'!$C$6 &lt;&gt; "CD", LEN(TRIM('Library Prep'!$C$2)) &gt; 0, LEN(TRIM('Library Prep'!$B122)) &gt; 0), 'Library Prep'!$C$2, "")</f>
        <v/>
      </c>
      <c r="D129" t="str">
        <f>IF(AND('Library Prep'!$C$6 &lt;&gt; "CD", LEN(TRIM('Library Prep'!$C$2)) &gt; 0, LEN(TRIM('Library Prep'!$B122)) &gt; 0), 'Library Prep'!$A122, "")</f>
        <v/>
      </c>
      <c r="E129" t="str">
        <f>IF(OR(LEN(TRIM('Library Prep'!$B122)) = 0, LEN(TRIM('Library Prep'!$J122)) = 0), "", IF('Library Prep'!$J$12="CD", 'Library Prep'!K122, RIGHT('Library Prep'!J122, 1)))</f>
        <v/>
      </c>
      <c r="F129" t="str">
        <f>IF(LEN($E129)&gt;0, IF('Library Prep'!$J$12 = "CD", VLOOKUP($E129, Indices!$H$8:$J$103, 2, FALSE), 'Library Prep'!$K122), "")</f>
        <v/>
      </c>
      <c r="G129" t="str">
        <f ca="1">IF(LEN($E129)&gt;0, IF('Library Prep'!$J$12 = "CD",VLOOKUP($F129,Indices!$F:$G,2,FALSE),
IF(LEN(F129)&gt;0,LEFT(VLOOKUP(F129,OFFSET(Indices!$H$8:$J$103,0,MATCH('Library Prep'!$J122,Indices!$H$6:$AF$6,0)-1),2,FALSE),LEN(VLOOKUP(F129,OFFSET(Indices!$H$8:$J$103,0,MATCH('Library Prep'!$J122,Indices!$H$6:$AF$6,0)-1),2,FALSE))-2),"")), "")</f>
        <v/>
      </c>
      <c r="H129" t="str">
        <f>IF(LEN($E129)&gt;0, IF('Library Prep'!$J$12 = "CD", VLOOKUP($E129, Indices!$H$8:$J$103, 3, FALSE), VLOOKUP($G129&amp;"-7", Indices!$F:$G, 2,FALSE)), "")</f>
        <v/>
      </c>
      <c r="I129" t="str">
        <f ca="1">IF(LEN($E129)&gt;0,IF('Library Prep'!$J$12="CD", VLOOKUP($H129,Indices!$F:$G,2,FALSE),
IF(LEN(F129)&gt;0,LEFT(VLOOKUP(F129,OFFSET(Indices!$H$8:$J$103,0,MATCH('Library Prep'!$J122,Indices!$H$6:$AF$6,0)-1),2,FALSE),LEN(VLOOKUP(F129,OFFSET(Indices!$H$8:$J$103,0,MATCH('Library Prep'!$J122,Indices!$H$6:$AF$6,0)-1),2,FALSE))-2),"")), "")</f>
        <v/>
      </c>
      <c r="J129" t="str">
        <f>IF(LEN($E129)&gt;0, IF('Library Prep'!$J$12 = "CD", IF(LEN(TRIM('Library Prep'!$D122))&gt;0, 'Library Prep'!$D122, ""), VLOOKUP($G129&amp;"-5", Indices!$F:$G, 2,FALSE)), "")</f>
        <v/>
      </c>
      <c r="K129" t="str">
        <f>IF(LEN($E129) &gt; 0, IF('Library Prep'!$J$12 &lt;&gt; "CD", IF(LEN(TRIM('Library Prep'!$C122)) &gt; 0, 'Library Prep'!$D122, ""), ""), "")</f>
        <v/>
      </c>
    </row>
    <row r="130" spans="1:11">
      <c r="A130" t="str">
        <f>IF(AND('Library Prep'!$C$6 &lt;&gt; "CD", LEN(TRIM('Library Prep'!$B123)) &gt; 0), TRIM('Library Prep'!$B123), "")</f>
        <v/>
      </c>
      <c r="B130" t="str">
        <f>IF(AND('Library Prep'!$C$6 &lt;&gt; "CD", LEN(TRIM('Library Prep'!$C$2)) &gt; 0, LEN(TRIM('Library Prep'!$B123))&gt;0), 'Library Prep'!$B123 &amp; "-" &amp; 'Library Prep'!$C$2, "")</f>
        <v/>
      </c>
      <c r="C130" t="str">
        <f>IF(AND('Library Prep'!$C$6 &lt;&gt; "CD", LEN(TRIM('Library Prep'!$C$2)) &gt; 0, LEN(TRIM('Library Prep'!$B123)) &gt; 0), 'Library Prep'!$C$2, "")</f>
        <v/>
      </c>
      <c r="D130" t="str">
        <f>IF(AND('Library Prep'!$C$6 &lt;&gt; "CD", LEN(TRIM('Library Prep'!$C$2)) &gt; 0, LEN(TRIM('Library Prep'!$B123)) &gt; 0), 'Library Prep'!$A123, "")</f>
        <v/>
      </c>
      <c r="E130" t="str">
        <f>IF(OR(LEN(TRIM('Library Prep'!$B123)) = 0, LEN(TRIM('Library Prep'!$J123)) = 0), "", IF('Library Prep'!$J$12="CD", 'Library Prep'!K123, RIGHT('Library Prep'!J123, 1)))</f>
        <v/>
      </c>
      <c r="F130" t="str">
        <f>IF(LEN($E130)&gt;0, IF('Library Prep'!$J$12 = "CD", VLOOKUP($E130, Indices!$H$8:$J$103, 2, FALSE), 'Library Prep'!$K123), "")</f>
        <v/>
      </c>
      <c r="G130" t="str">
        <f ca="1">IF(LEN($E130)&gt;0, IF('Library Prep'!$J$12 = "CD",VLOOKUP($F130,Indices!$F:$G,2,FALSE),
IF(LEN(F130)&gt;0,LEFT(VLOOKUP(F130,OFFSET(Indices!$H$8:$J$103,0,MATCH('Library Prep'!$J123,Indices!$H$6:$AF$6,0)-1),2,FALSE),LEN(VLOOKUP(F130,OFFSET(Indices!$H$8:$J$103,0,MATCH('Library Prep'!$J123,Indices!$H$6:$AF$6,0)-1),2,FALSE))-2),"")), "")</f>
        <v/>
      </c>
      <c r="H130" t="str">
        <f>IF(LEN($E130)&gt;0, IF('Library Prep'!$J$12 = "CD", VLOOKUP($E130, Indices!$H$8:$J$103, 3, FALSE), VLOOKUP($G130&amp;"-7", Indices!$F:$G, 2,FALSE)), "")</f>
        <v/>
      </c>
      <c r="I130" t="str">
        <f ca="1">IF(LEN($E130)&gt;0,IF('Library Prep'!$J$12="CD", VLOOKUP($H130,Indices!$F:$G,2,FALSE),
IF(LEN(F130)&gt;0,LEFT(VLOOKUP(F130,OFFSET(Indices!$H$8:$J$103,0,MATCH('Library Prep'!$J123,Indices!$H$6:$AF$6,0)-1),2,FALSE),LEN(VLOOKUP(F130,OFFSET(Indices!$H$8:$J$103,0,MATCH('Library Prep'!$J123,Indices!$H$6:$AF$6,0)-1),2,FALSE))-2),"")), "")</f>
        <v/>
      </c>
      <c r="J130" t="str">
        <f>IF(LEN($E130)&gt;0, IF('Library Prep'!$J$12 = "CD", IF(LEN(TRIM('Library Prep'!$D123))&gt;0, 'Library Prep'!$D123, ""), VLOOKUP($G130&amp;"-5", Indices!$F:$G, 2,FALSE)), "")</f>
        <v/>
      </c>
      <c r="K130" t="str">
        <f>IF(LEN($E130) &gt; 0, IF('Library Prep'!$J$12 &lt;&gt; "CD", IF(LEN(TRIM('Library Prep'!$C123)) &gt; 0, 'Library Prep'!$D123, ""), ""), "")</f>
        <v/>
      </c>
    </row>
    <row r="131" spans="1:11">
      <c r="A131" t="str">
        <f>IF(AND('Library Prep'!$C$6 &lt;&gt; "CD", LEN(TRIM('Library Prep'!$B124)) &gt; 0), TRIM('Library Prep'!$B124), "")</f>
        <v/>
      </c>
      <c r="B131" t="str">
        <f>IF(AND('Library Prep'!$C$6 &lt;&gt; "CD", LEN(TRIM('Library Prep'!$C$2)) &gt; 0, LEN(TRIM('Library Prep'!$B124))&gt;0), 'Library Prep'!$B124 &amp; "-" &amp; 'Library Prep'!$C$2, "")</f>
        <v/>
      </c>
      <c r="C131" t="str">
        <f>IF(AND('Library Prep'!$C$6 &lt;&gt; "CD", LEN(TRIM('Library Prep'!$C$2)) &gt; 0, LEN(TRIM('Library Prep'!$B124)) &gt; 0), 'Library Prep'!$C$2, "")</f>
        <v/>
      </c>
      <c r="D131" t="str">
        <f>IF(AND('Library Prep'!$C$6 &lt;&gt; "CD", LEN(TRIM('Library Prep'!$C$2)) &gt; 0, LEN(TRIM('Library Prep'!$B124)) &gt; 0), 'Library Prep'!$A124, "")</f>
        <v/>
      </c>
      <c r="E131" t="str">
        <f>IF(OR(LEN(TRIM('Library Prep'!$B124)) = 0, LEN(TRIM('Library Prep'!$J124)) = 0), "", IF('Library Prep'!$J$12="CD", 'Library Prep'!K124, RIGHT('Library Prep'!J124, 1)))</f>
        <v/>
      </c>
      <c r="F131" t="str">
        <f>IF(LEN($E131)&gt;0, IF('Library Prep'!$J$12 = "CD", VLOOKUP($E131, Indices!$H$8:$J$103, 2, FALSE), 'Library Prep'!$K124), "")</f>
        <v/>
      </c>
      <c r="G131" t="str">
        <f ca="1">IF(LEN($E131)&gt;0, IF('Library Prep'!$J$12 = "CD",VLOOKUP($F131,Indices!$F:$G,2,FALSE),
IF(LEN(F131)&gt;0,LEFT(VLOOKUP(F131,OFFSET(Indices!$H$8:$J$103,0,MATCH('Library Prep'!$J124,Indices!$H$6:$AF$6,0)-1),2,FALSE),LEN(VLOOKUP(F131,OFFSET(Indices!$H$8:$J$103,0,MATCH('Library Prep'!$J124,Indices!$H$6:$AF$6,0)-1),2,FALSE))-2),"")), "")</f>
        <v/>
      </c>
      <c r="H131" t="str">
        <f>IF(LEN($E131)&gt;0, IF('Library Prep'!$J$12 = "CD", VLOOKUP($E131, Indices!$H$8:$J$103, 3, FALSE), VLOOKUP($G131&amp;"-7", Indices!$F:$G, 2,FALSE)), "")</f>
        <v/>
      </c>
      <c r="I131" t="str">
        <f ca="1">IF(LEN($E131)&gt;0,IF('Library Prep'!$J$12="CD", VLOOKUP($H131,Indices!$F:$G,2,FALSE),
IF(LEN(F131)&gt;0,LEFT(VLOOKUP(F131,OFFSET(Indices!$H$8:$J$103,0,MATCH('Library Prep'!$J124,Indices!$H$6:$AF$6,0)-1),2,FALSE),LEN(VLOOKUP(F131,OFFSET(Indices!$H$8:$J$103,0,MATCH('Library Prep'!$J124,Indices!$H$6:$AF$6,0)-1),2,FALSE))-2),"")), "")</f>
        <v/>
      </c>
      <c r="J131" t="str">
        <f>IF(LEN($E131)&gt;0, IF('Library Prep'!$J$12 = "CD", IF(LEN(TRIM('Library Prep'!$D124))&gt;0, 'Library Prep'!$D124, ""), VLOOKUP($G131&amp;"-5", Indices!$F:$G, 2,FALSE)), "")</f>
        <v/>
      </c>
      <c r="K131" t="str">
        <f>IF(LEN($E131) &gt; 0, IF('Library Prep'!$J$12 &lt;&gt; "CD", IF(LEN(TRIM('Library Prep'!$C124)) &gt; 0, 'Library Prep'!$D124, ""), ""), "")</f>
        <v/>
      </c>
    </row>
    <row r="132" spans="1:11">
      <c r="A132" t="str">
        <f>IF(AND('Library Prep'!$C$6 &lt;&gt; "CD", LEN(TRIM('Library Prep'!$B125)) &gt; 0), TRIM('Library Prep'!$B125), "")</f>
        <v/>
      </c>
      <c r="B132" t="str">
        <f>IF(AND('Library Prep'!$C$6 &lt;&gt; "CD", LEN(TRIM('Library Prep'!$C$2)) &gt; 0, LEN(TRIM('Library Prep'!$B125))&gt;0), 'Library Prep'!$B125 &amp; "-" &amp; 'Library Prep'!$C$2, "")</f>
        <v/>
      </c>
      <c r="C132" t="str">
        <f>IF(AND('Library Prep'!$C$6 &lt;&gt; "CD", LEN(TRIM('Library Prep'!$C$2)) &gt; 0, LEN(TRIM('Library Prep'!$B125)) &gt; 0), 'Library Prep'!$C$2, "")</f>
        <v/>
      </c>
      <c r="D132" t="str">
        <f>IF(AND('Library Prep'!$C$6 &lt;&gt; "CD", LEN(TRIM('Library Prep'!$C$2)) &gt; 0, LEN(TRIM('Library Prep'!$B125)) &gt; 0), 'Library Prep'!$A125, "")</f>
        <v/>
      </c>
      <c r="E132" t="str">
        <f>IF(OR(LEN(TRIM('Library Prep'!$B125)) = 0, LEN(TRIM('Library Prep'!$J125)) = 0), "", IF('Library Prep'!$J$12="CD", 'Library Prep'!K125, RIGHT('Library Prep'!J125, 1)))</f>
        <v/>
      </c>
      <c r="F132" t="str">
        <f>IF(LEN($E132)&gt;0, IF('Library Prep'!$J$12 = "CD", VLOOKUP($E132, Indices!$H$8:$J$103, 2, FALSE), 'Library Prep'!$K125), "")</f>
        <v/>
      </c>
      <c r="G132" t="str">
        <f ca="1">IF(LEN($E132)&gt;0, IF('Library Prep'!$J$12 = "CD",VLOOKUP($F132,Indices!$F:$G,2,FALSE),
IF(LEN(F132)&gt;0,LEFT(VLOOKUP(F132,OFFSET(Indices!$H$8:$J$103,0,MATCH('Library Prep'!$J125,Indices!$H$6:$AF$6,0)-1),2,FALSE),LEN(VLOOKUP(F132,OFFSET(Indices!$H$8:$J$103,0,MATCH('Library Prep'!$J125,Indices!$H$6:$AF$6,0)-1),2,FALSE))-2),"")), "")</f>
        <v/>
      </c>
      <c r="H132" t="str">
        <f>IF(LEN($E132)&gt;0, IF('Library Prep'!$J$12 = "CD", VLOOKUP($E132, Indices!$H$8:$J$103, 3, FALSE), VLOOKUP($G132&amp;"-7", Indices!$F:$G, 2,FALSE)), "")</f>
        <v/>
      </c>
      <c r="I132" t="str">
        <f ca="1">IF(LEN($E132)&gt;0,IF('Library Prep'!$J$12="CD", VLOOKUP($H132,Indices!$F:$G,2,FALSE),
IF(LEN(F132)&gt;0,LEFT(VLOOKUP(F132,OFFSET(Indices!$H$8:$J$103,0,MATCH('Library Prep'!$J125,Indices!$H$6:$AF$6,0)-1),2,FALSE),LEN(VLOOKUP(F132,OFFSET(Indices!$H$8:$J$103,0,MATCH('Library Prep'!$J125,Indices!$H$6:$AF$6,0)-1),2,FALSE))-2),"")), "")</f>
        <v/>
      </c>
      <c r="J132" t="str">
        <f>IF(LEN($E132)&gt;0, IF('Library Prep'!$J$12 = "CD", IF(LEN(TRIM('Library Prep'!$D125))&gt;0, 'Library Prep'!$D125, ""), VLOOKUP($G132&amp;"-5", Indices!$F:$G, 2,FALSE)), "")</f>
        <v/>
      </c>
      <c r="K132" t="str">
        <f>IF(LEN($E132) &gt; 0, IF('Library Prep'!$J$12 &lt;&gt; "CD", IF(LEN(TRIM('Library Prep'!$C125)) &gt; 0, 'Library Prep'!$D125, ""), ""), "")</f>
        <v/>
      </c>
    </row>
    <row r="133" spans="1:11">
      <c r="A133" t="str">
        <f>IF(AND('Library Prep'!$C$6 &lt;&gt; "CD", LEN(TRIM('Library Prep'!$B126)) &gt; 0), TRIM('Library Prep'!$B126), "")</f>
        <v/>
      </c>
      <c r="B133" t="str">
        <f>IF(AND('Library Prep'!$C$6 &lt;&gt; "CD", LEN(TRIM('Library Prep'!$C$2)) &gt; 0, LEN(TRIM('Library Prep'!$B126))&gt;0), 'Library Prep'!$B126 &amp; "-" &amp; 'Library Prep'!$C$2, "")</f>
        <v/>
      </c>
      <c r="C133" t="str">
        <f>IF(AND('Library Prep'!$C$6 &lt;&gt; "CD", LEN(TRIM('Library Prep'!$C$2)) &gt; 0, LEN(TRIM('Library Prep'!$B126)) &gt; 0), 'Library Prep'!$C$2, "")</f>
        <v/>
      </c>
      <c r="D133" t="str">
        <f>IF(AND('Library Prep'!$C$6 &lt;&gt; "CD", LEN(TRIM('Library Prep'!$C$2)) &gt; 0, LEN(TRIM('Library Prep'!$B126)) &gt; 0), 'Library Prep'!$A126, "")</f>
        <v/>
      </c>
      <c r="E133" t="str">
        <f>IF(OR(LEN(TRIM('Library Prep'!$B126)) = 0, LEN(TRIM('Library Prep'!$J126)) = 0), "", IF('Library Prep'!$J$12="CD", 'Library Prep'!K126, RIGHT('Library Prep'!J126, 1)))</f>
        <v/>
      </c>
      <c r="F133" t="str">
        <f>IF(LEN($E133)&gt;0, IF('Library Prep'!$J$12 = "CD", VLOOKUP($E133, Indices!$H$8:$J$103, 2, FALSE), 'Library Prep'!$K126), "")</f>
        <v/>
      </c>
      <c r="G133" t="str">
        <f ca="1">IF(LEN($E133)&gt;0, IF('Library Prep'!$J$12 = "CD",VLOOKUP($F133,Indices!$F:$G,2,FALSE),
IF(LEN(F133)&gt;0,LEFT(VLOOKUP(F133,OFFSET(Indices!$H$8:$J$103,0,MATCH('Library Prep'!$J126,Indices!$H$6:$AF$6,0)-1),2,FALSE),LEN(VLOOKUP(F133,OFFSET(Indices!$H$8:$J$103,0,MATCH('Library Prep'!$J126,Indices!$H$6:$AF$6,0)-1),2,FALSE))-2),"")), "")</f>
        <v/>
      </c>
      <c r="H133" t="str">
        <f>IF(LEN($E133)&gt;0, IF('Library Prep'!$J$12 = "CD", VLOOKUP($E133, Indices!$H$8:$J$103, 3, FALSE), VLOOKUP($G133&amp;"-7", Indices!$F:$G, 2,FALSE)), "")</f>
        <v/>
      </c>
      <c r="I133" t="str">
        <f ca="1">IF(LEN($E133)&gt;0,IF('Library Prep'!$J$12="CD", VLOOKUP($H133,Indices!$F:$G,2,FALSE),
IF(LEN(F133)&gt;0,LEFT(VLOOKUP(F133,OFFSET(Indices!$H$8:$J$103,0,MATCH('Library Prep'!$J126,Indices!$H$6:$AF$6,0)-1),2,FALSE),LEN(VLOOKUP(F133,OFFSET(Indices!$H$8:$J$103,0,MATCH('Library Prep'!$J126,Indices!$H$6:$AF$6,0)-1),2,FALSE))-2),"")), "")</f>
        <v/>
      </c>
      <c r="J133" t="str">
        <f>IF(LEN($E133)&gt;0, IF('Library Prep'!$J$12 = "CD", IF(LEN(TRIM('Library Prep'!$D126))&gt;0, 'Library Prep'!$D126, ""), VLOOKUP($G133&amp;"-5", Indices!$F:$G, 2,FALSE)), "")</f>
        <v/>
      </c>
      <c r="K133" t="str">
        <f>IF(LEN($E133) &gt; 0, IF('Library Prep'!$J$12 &lt;&gt; "CD", IF(LEN(TRIM('Library Prep'!$C126)) &gt; 0, 'Library Prep'!$D126, ""), ""), "")</f>
        <v/>
      </c>
    </row>
    <row r="134" spans="1:11">
      <c r="A134" t="str">
        <f>IF(AND('Library Prep'!$C$6 &lt;&gt; "CD", LEN(TRIM('Library Prep'!$B127)) &gt; 0), TRIM('Library Prep'!$B127), "")</f>
        <v/>
      </c>
      <c r="B134" t="str">
        <f>IF(AND('Library Prep'!$C$6 &lt;&gt; "CD", LEN(TRIM('Library Prep'!$C$2)) &gt; 0, LEN(TRIM('Library Prep'!$B127))&gt;0), 'Library Prep'!$B127 &amp; "-" &amp; 'Library Prep'!$C$2, "")</f>
        <v/>
      </c>
      <c r="C134" t="str">
        <f>IF(AND('Library Prep'!$C$6 &lt;&gt; "CD", LEN(TRIM('Library Prep'!$C$2)) &gt; 0, LEN(TRIM('Library Prep'!$B127)) &gt; 0), 'Library Prep'!$C$2, "")</f>
        <v/>
      </c>
      <c r="D134" t="str">
        <f>IF(AND('Library Prep'!$C$6 &lt;&gt; "CD", LEN(TRIM('Library Prep'!$C$2)) &gt; 0, LEN(TRIM('Library Prep'!$B127)) &gt; 0), 'Library Prep'!$A127, "")</f>
        <v/>
      </c>
      <c r="E134" t="str">
        <f>IF(OR(LEN(TRIM('Library Prep'!$B127)) = 0, LEN(TRIM('Library Prep'!$J127)) = 0), "", IF('Library Prep'!$J$12="CD", 'Library Prep'!K127, RIGHT('Library Prep'!J127, 1)))</f>
        <v/>
      </c>
      <c r="F134" t="str">
        <f>IF(LEN($E134)&gt;0, IF('Library Prep'!$J$12 = "CD", VLOOKUP($E134, Indices!$H$8:$J$103, 2, FALSE), 'Library Prep'!$K127), "")</f>
        <v/>
      </c>
      <c r="G134" t="str">
        <f ca="1">IF(LEN($E134)&gt;0, IF('Library Prep'!$J$12 = "CD",VLOOKUP($F134,Indices!$F:$G,2,FALSE),
IF(LEN(F134)&gt;0,LEFT(VLOOKUP(F134,OFFSET(Indices!$H$8:$J$103,0,MATCH('Library Prep'!$J127,Indices!$H$6:$AF$6,0)-1),2,FALSE),LEN(VLOOKUP(F134,OFFSET(Indices!$H$8:$J$103,0,MATCH('Library Prep'!$J127,Indices!$H$6:$AF$6,0)-1),2,FALSE))-2),"")), "")</f>
        <v/>
      </c>
      <c r="H134" t="str">
        <f>IF(LEN($E134)&gt;0, IF('Library Prep'!$J$12 = "CD", VLOOKUP($E134, Indices!$H$8:$J$103, 3, FALSE), VLOOKUP($G134&amp;"-7", Indices!$F:$G, 2,FALSE)), "")</f>
        <v/>
      </c>
      <c r="I134" t="str">
        <f ca="1">IF(LEN($E134)&gt;0,IF('Library Prep'!$J$12="CD", VLOOKUP($H134,Indices!$F:$G,2,FALSE),
IF(LEN(F134)&gt;0,LEFT(VLOOKUP(F134,OFFSET(Indices!$H$8:$J$103,0,MATCH('Library Prep'!$J127,Indices!$H$6:$AF$6,0)-1),2,FALSE),LEN(VLOOKUP(F134,OFFSET(Indices!$H$8:$J$103,0,MATCH('Library Prep'!$J127,Indices!$H$6:$AF$6,0)-1),2,FALSE))-2),"")), "")</f>
        <v/>
      </c>
      <c r="J134" t="str">
        <f>IF(LEN($E134)&gt;0, IF('Library Prep'!$J$12 = "CD", IF(LEN(TRIM('Library Prep'!$D127))&gt;0, 'Library Prep'!$D127, ""), VLOOKUP($G134&amp;"-5", Indices!$F:$G, 2,FALSE)), "")</f>
        <v/>
      </c>
      <c r="K134" t="str">
        <f>IF(LEN($E134) &gt; 0, IF('Library Prep'!$J$12 &lt;&gt; "CD", IF(LEN(TRIM('Library Prep'!$C127)) &gt; 0, 'Library Prep'!$D127, ""), ""), "")</f>
        <v/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2F9C2-8A1A-4A11-B614-18EC22753E33}">
  <dimension ref="A1:I134"/>
  <sheetViews>
    <sheetView workbookViewId="0">
      <pane ySplit="18" topLeftCell="A19" activePane="bottomLeft" state="frozen"/>
      <selection pane="bottomLeft" activeCell="B6" sqref="B6"/>
    </sheetView>
  </sheetViews>
  <sheetFormatPr defaultRowHeight="15"/>
  <cols>
    <col min="1" max="1" width="20.5703125" customWidth="1"/>
    <col min="2" max="2" width="41" bestFit="1" customWidth="1"/>
    <col min="3" max="4" width="16.85546875" bestFit="1" customWidth="1"/>
    <col min="5" max="5" width="12.42578125" bestFit="1" customWidth="1"/>
    <col min="6" max="6" width="13.5703125" bestFit="1" customWidth="1"/>
    <col min="7" max="7" width="12.85546875" bestFit="1" customWidth="1"/>
    <col min="8" max="9" width="15" bestFit="1" customWidth="1"/>
  </cols>
  <sheetData>
    <row r="1" spans="1:2">
      <c r="A1" t="s">
        <v>164</v>
      </c>
    </row>
    <row r="2" spans="1:2">
      <c r="A2" t="s">
        <v>166</v>
      </c>
      <c r="B2" s="44">
        <f>'Library Prep'!$C$2</f>
        <v>0</v>
      </c>
    </row>
    <row r="3" spans="1:2">
      <c r="A3" t="s">
        <v>167</v>
      </c>
      <c r="B3" s="77">
        <f>'Library Prep'!$C$6</f>
        <v>0</v>
      </c>
    </row>
    <row r="4" spans="1:2">
      <c r="A4" t="s">
        <v>188</v>
      </c>
      <c r="B4" t="s">
        <v>189</v>
      </c>
    </row>
    <row r="5" spans="1:2">
      <c r="A5" t="s">
        <v>168</v>
      </c>
      <c r="B5" t="s">
        <v>169</v>
      </c>
    </row>
    <row r="6" spans="1:2">
      <c r="A6" t="s">
        <v>190</v>
      </c>
      <c r="B6" s="44" t="s">
        <v>0</v>
      </c>
    </row>
    <row r="7" spans="1:2">
      <c r="A7" t="s">
        <v>176</v>
      </c>
      <c r="B7" t="s">
        <v>177</v>
      </c>
    </row>
    <row r="11" spans="1:2">
      <c r="A11" t="s">
        <v>178</v>
      </c>
    </row>
    <row r="12" spans="1:2">
      <c r="A12" s="26" t="e">
        <f>LEFT('Library Prep'!$C$5, 3)/2 +1</f>
        <v>#VALUE!</v>
      </c>
    </row>
    <row r="13" spans="1:2">
      <c r="A13" s="26" t="e">
        <f>LEFT('Library Prep'!$C$5, 3)/2 +1</f>
        <v>#VALUE!</v>
      </c>
    </row>
    <row r="14" spans="1:2">
      <c r="A14" t="s">
        <v>179</v>
      </c>
    </row>
    <row r="15" spans="1:2">
      <c r="A15" t="s">
        <v>191</v>
      </c>
      <c r="B15" t="s">
        <v>182</v>
      </c>
    </row>
    <row r="17" spans="1:9">
      <c r="A17" t="s">
        <v>183</v>
      </c>
    </row>
    <row r="18" spans="1:9">
      <c r="A18" t="s">
        <v>184</v>
      </c>
      <c r="B18" t="s">
        <v>185</v>
      </c>
      <c r="C18" t="str">
        <f>IF('Library Prep'!$J$12="CD", "Index_Plate_Well", "Index_Plate")</f>
        <v>Index_Plate</v>
      </c>
      <c r="D18" t="str">
        <f>IF('Library Prep'!$J$12="CD", "I7_Index_ID", "Index_Plate_Well")</f>
        <v>Index_Plate_Well</v>
      </c>
      <c r="E18" t="str">
        <f>IF('Library Prep'!$J$12 = "CD", "index", "I7_Index_ID")</f>
        <v>I7_Index_ID</v>
      </c>
      <c r="F18" t="str">
        <f>IF('Library Prep'!$J$12 = "CD", "I5_Index_ID", "index")</f>
        <v>index</v>
      </c>
      <c r="G18" t="str">
        <f>IF('Library Prep'!$J$12 = "CD", "index2", "I5_Index_ID")</f>
        <v>I5_Index_ID</v>
      </c>
      <c r="H18" t="str">
        <f>IF('Library Prep'!$J$12 = "CD", "Sample_Project", "index2")</f>
        <v>index2</v>
      </c>
      <c r="I18" t="str">
        <f>IF(AND(LEN('Library Prep'!$J$12)&gt;0, 'Library Prep'!$J$12 &lt;&gt; "CD"), "Sample_Project", "")</f>
        <v/>
      </c>
    </row>
    <row r="19" spans="1:9">
      <c r="A19" t="str">
        <f>IF(LEN('Library Prep'!$B12)&gt;0,'Library Prep'!$B12,"")</f>
        <v/>
      </c>
      <c r="B19" t="str">
        <f>IF(AND(LEN(TRIM('Library Prep'!$C$2)) &gt; 0, LEN(TRIM('Library Prep'!$B12))&gt;0), 'Library Prep'!$B12 &amp; "-" &amp; 'Library Prep'!$C$2, "")</f>
        <v/>
      </c>
      <c r="C19" t="str">
        <f>IF(AND(LEN('Library Prep'!$J12)&gt;0, LEN(TRIM('Library Prep'!$B12)) &gt; 0), IF('Library Prep'!$J$12="CD", 'Library Prep'!$K12, RIGHT('Library Prep'!$J12, 1)), "")</f>
        <v/>
      </c>
      <c r="D19" t="str">
        <f>IF(LEN($C19)=0, "", IF('Library Prep'!$J$12 = "CD", VLOOKUP($C19, Indices!$H$8:$J$103, 2, FALSE), 'Library Prep'!$K12))</f>
        <v/>
      </c>
      <c r="E19" t="str">
        <f ca="1">IF(AND('Library Prep'!$J$12="CD", LEN(D19)&gt;0),
VLOOKUP(D19, Indices!$F:$G, 2, FALSE),
IF(LEN(D19)&gt;0,LEFT(VLOOKUP(D19, OFFSET(Indices!$H$8:$J$103, 0, MATCH('Library Prep'!$J12, Indices!$H$6:$AF$6,0)-1), 2,FALSE),LEN(VLOOKUP(D19, OFFSET(Indices!$H$8:$J$103, 0, MATCH('Library Prep'!$J12, Indices!$H$6:$AF$6,0)-1), 2,FALSE))-2), ""))</f>
        <v/>
      </c>
      <c r="F19" t="str">
        <f ca="1">IF(AND('Library Prep'!$J$12="CD", LEN($C19)&gt;0), VLOOKUP($C19, Indices!$H$8:$J$103, 3, FALSE), IF(AND(LEN($C19)&gt;0, LEN($E19)&gt;0), VLOOKUP($E19&amp;"-7", Indices!$F:$G, 2,FALSE), ""))</f>
        <v/>
      </c>
      <c r="G19" t="str">
        <f ca="1">IF(AND('Library Prep'!$J$12="CD", LEN(F19)&gt;0), VLOOKUP(F19, Indices!$F:$G, 2, FALSE), E19)</f>
        <v/>
      </c>
      <c r="H19" t="str">
        <f ca="1">IF(AND('Library Prep'!$J$12 = "CD", LEN('Library Prep'!$B12)&gt;0), 'Library Prep'!$D12&amp;"", IF(LEN($G19)&gt;0, VLOOKUP(G19&amp;"-5", Indices!$F:$G, 2,FALSE), ""))</f>
        <v/>
      </c>
      <c r="I19" t="str">
        <f>IF(AND('Library Prep'!$J$12 &lt;&gt; "CD", LEN('Library Prep'!$D12)&gt;0), 'Library Prep'!$D12, "")</f>
        <v/>
      </c>
    </row>
    <row r="20" spans="1:9">
      <c r="A20" t="str">
        <f>IF(LEN('Library Prep'!$B13)&gt;0,'Library Prep'!$B13,"")</f>
        <v/>
      </c>
      <c r="B20" t="str">
        <f>IF(AND(LEN(TRIM('Library Prep'!$C$2)) &gt; 0, LEN(TRIM('Library Prep'!$B13))&gt;0), 'Library Prep'!$B13 &amp; "-" &amp; 'Library Prep'!$C$2, "")</f>
        <v/>
      </c>
      <c r="C20" t="str">
        <f>IF(AND(LEN('Library Prep'!$J13)&gt;0, LEN(TRIM('Library Prep'!$B13)) &gt; 0), IF('Library Prep'!$J$12="CD", 'Library Prep'!$K13, RIGHT('Library Prep'!$J13, 1)), "")</f>
        <v/>
      </c>
      <c r="D20" t="str">
        <f>IF(LEN($C20)=0, "", IF('Library Prep'!$J$12 = "CD", VLOOKUP($C20, Indices!$H$8:$J$103, 2, FALSE), 'Library Prep'!$K13))</f>
        <v/>
      </c>
      <c r="E20" t="str">
        <f ca="1">IF(AND('Library Prep'!$J$12="CD", LEN(D20)&gt;0),
VLOOKUP(D20, Indices!$F:$G, 2, FALSE),
IF(LEN(D20)&gt;0,LEFT(VLOOKUP(D20, OFFSET(Indices!$H$8:$J$103, 0, MATCH('Library Prep'!$J13, Indices!$H$6:$AF$6,0)-1), 2,FALSE),LEN(VLOOKUP(D20, OFFSET(Indices!$H$8:$J$103, 0, MATCH('Library Prep'!$J13, Indices!$H$6:$AF$6,0)-1), 2,FALSE))-2), ""))</f>
        <v/>
      </c>
      <c r="F20" t="str">
        <f ca="1">IF(AND('Library Prep'!$J$12="CD", LEN($C20)&gt;0), VLOOKUP($C20, Indices!$H$8:$J$103, 3, FALSE), IF(AND(LEN($C20)&gt;0, LEN($E20)&gt;0), VLOOKUP($E20&amp;"-7", Indices!$F:$G, 2,FALSE), ""))</f>
        <v/>
      </c>
      <c r="G20" t="str">
        <f ca="1">IF(AND('Library Prep'!$J$12="CD", LEN(F20)&gt;0), VLOOKUP(F20, Indices!$F:$G, 2, FALSE), E20)</f>
        <v/>
      </c>
      <c r="H20" t="str">
        <f ca="1">IF(AND('Library Prep'!$J$12 = "CD", LEN('Library Prep'!$B13)&gt;0), 'Library Prep'!$D13&amp;"", IF(LEN($G20)&gt;0, VLOOKUP(G20&amp;"-5", Indices!$F:$G, 2,FALSE), ""))</f>
        <v/>
      </c>
      <c r="I20" t="str">
        <f>IF(AND('Library Prep'!$J$12 &lt;&gt; "CD", LEN('Library Prep'!$D13)&gt;0), 'Library Prep'!$D13, "")</f>
        <v/>
      </c>
    </row>
    <row r="21" spans="1:9">
      <c r="A21" t="str">
        <f>IF(LEN('Library Prep'!$B14)&gt;0,'Library Prep'!$B14,"")</f>
        <v/>
      </c>
      <c r="B21" t="str">
        <f>IF(AND(LEN(TRIM('Library Prep'!$C$2)) &gt; 0, LEN(TRIM('Library Prep'!$B14))&gt;0), 'Library Prep'!$B14 &amp; "-" &amp; 'Library Prep'!$C$2, "")</f>
        <v/>
      </c>
      <c r="C21" t="str">
        <f>IF(AND(LEN('Library Prep'!$J14)&gt;0, LEN(TRIM('Library Prep'!$B14)) &gt; 0), IF('Library Prep'!$J$12="CD", 'Library Prep'!$K14, RIGHT('Library Prep'!$J14, 1)), "")</f>
        <v/>
      </c>
      <c r="D21" t="str">
        <f>IF(LEN($C21)=0, "", IF('Library Prep'!$J$12 = "CD", VLOOKUP($C21, Indices!$H$8:$J$103, 2, FALSE), 'Library Prep'!$K14))</f>
        <v/>
      </c>
      <c r="E21" t="str">
        <f ca="1">IF(AND('Library Prep'!$J$12="CD", LEN(D21)&gt;0),
VLOOKUP(D21, Indices!$F:$G, 2, FALSE),
IF(LEN(D21)&gt;0,LEFT(VLOOKUP(D21, OFFSET(Indices!$H$8:$J$103, 0, MATCH('Library Prep'!$J14, Indices!$H$6:$AF$6,0)-1), 2,FALSE),LEN(VLOOKUP(D21, OFFSET(Indices!$H$8:$J$103, 0, MATCH('Library Prep'!$J14, Indices!$H$6:$AF$6,0)-1), 2,FALSE))-2), ""))</f>
        <v/>
      </c>
      <c r="F21" t="str">
        <f ca="1">IF(AND('Library Prep'!$J$12="CD", LEN($C21)&gt;0), VLOOKUP($C21, Indices!$H$8:$J$103, 3, FALSE), IF(AND(LEN($C21)&gt;0, LEN($E21)&gt;0), VLOOKUP($E21&amp;"-7", Indices!$F:$G, 2,FALSE), ""))</f>
        <v/>
      </c>
      <c r="G21" t="str">
        <f ca="1">IF(AND('Library Prep'!$J$12="CD", LEN(F21)&gt;0), VLOOKUP(F21, Indices!$F:$G, 2, FALSE), E21)</f>
        <v/>
      </c>
      <c r="H21" t="str">
        <f ca="1">IF(AND('Library Prep'!$J$12 = "CD", LEN('Library Prep'!$B14)&gt;0), 'Library Prep'!$D14&amp;"", IF(LEN($G21)&gt;0, VLOOKUP(G21&amp;"-5", Indices!$F:$G, 2,FALSE), ""))</f>
        <v/>
      </c>
      <c r="I21" t="str">
        <f>IF(AND('Library Prep'!$J$12 &lt;&gt; "CD", LEN('Library Prep'!$D14)&gt;0), 'Library Prep'!$D14, "")</f>
        <v/>
      </c>
    </row>
    <row r="22" spans="1:9">
      <c r="A22" t="str">
        <f>IF(LEN('Library Prep'!$B15)&gt;0,'Library Prep'!$B15,"")</f>
        <v/>
      </c>
      <c r="B22" t="str">
        <f>IF(AND(LEN(TRIM('Library Prep'!$C$2)) &gt; 0, LEN(TRIM('Library Prep'!$B15))&gt;0), 'Library Prep'!$B15 &amp; "-" &amp; 'Library Prep'!$C$2, "")</f>
        <v/>
      </c>
      <c r="C22" t="str">
        <f>IF(AND(LEN('Library Prep'!$J15)&gt;0, LEN(TRIM('Library Prep'!$B15)) &gt; 0), IF('Library Prep'!$J$12="CD", 'Library Prep'!$K15, RIGHT('Library Prep'!$J15, 1)), "")</f>
        <v/>
      </c>
      <c r="D22" t="str">
        <f>IF(LEN($C22)=0, "", IF('Library Prep'!$J$12 = "CD", VLOOKUP($C22, Indices!$H$8:$J$103, 2, FALSE), 'Library Prep'!$K15))</f>
        <v/>
      </c>
      <c r="E22" t="str">
        <f ca="1">IF(AND('Library Prep'!$J$12="CD", LEN(D22)&gt;0),
VLOOKUP(D22, Indices!$F:$G, 2, FALSE),
IF(LEN(D22)&gt;0,LEFT(VLOOKUP(D22, OFFSET(Indices!$H$8:$J$103, 0, MATCH('Library Prep'!$J15, Indices!$H$6:$AF$6,0)-1), 2,FALSE),LEN(VLOOKUP(D22, OFFSET(Indices!$H$8:$J$103, 0, MATCH('Library Prep'!$J15, Indices!$H$6:$AF$6,0)-1), 2,FALSE))-2), ""))</f>
        <v/>
      </c>
      <c r="F22" t="str">
        <f ca="1">IF(AND('Library Prep'!$J$12="CD", LEN($C22)&gt;0), VLOOKUP($C22, Indices!$H$8:$J$103, 3, FALSE), IF(AND(LEN($C22)&gt;0, LEN($E22)&gt;0), VLOOKUP($E22&amp;"-7", Indices!$F:$G, 2,FALSE), ""))</f>
        <v/>
      </c>
      <c r="G22" t="str">
        <f ca="1">IF(AND('Library Prep'!$J$12="CD", LEN(F22)&gt;0), VLOOKUP(F22, Indices!$F:$G, 2, FALSE), E22)</f>
        <v/>
      </c>
      <c r="H22" t="str">
        <f ca="1">IF(AND('Library Prep'!$J$12 = "CD", LEN('Library Prep'!$B15)&gt;0), 'Library Prep'!$D15&amp;"", IF(LEN($G22)&gt;0, VLOOKUP(G22&amp;"-5", Indices!$F:$G, 2,FALSE), ""))</f>
        <v/>
      </c>
      <c r="I22" t="str">
        <f>IF(AND('Library Prep'!$J$12 &lt;&gt; "CD", LEN('Library Prep'!$D15)&gt;0), 'Library Prep'!$D15, "")</f>
        <v/>
      </c>
    </row>
    <row r="23" spans="1:9">
      <c r="A23" t="str">
        <f>IF(LEN('Library Prep'!$B16)&gt;0,'Library Prep'!$B16,"")</f>
        <v/>
      </c>
      <c r="B23" t="str">
        <f>IF(AND(LEN(TRIM('Library Prep'!$C$2)) &gt; 0, LEN(TRIM('Library Prep'!$B16))&gt;0), 'Library Prep'!$B16 &amp; "-" &amp; 'Library Prep'!$C$2, "")</f>
        <v/>
      </c>
      <c r="C23" t="str">
        <f>IF(AND(LEN('Library Prep'!$J16)&gt;0, LEN(TRIM('Library Prep'!$B16)) &gt; 0), IF('Library Prep'!$J$12="CD", 'Library Prep'!$K16, RIGHT('Library Prep'!$J16, 1)), "")</f>
        <v/>
      </c>
      <c r="D23" t="str">
        <f>IF(LEN($C23)=0, "", IF('Library Prep'!$J$12 = "CD", VLOOKUP($C23, Indices!$H$8:$J$103, 2, FALSE), 'Library Prep'!$K16))</f>
        <v/>
      </c>
      <c r="E23" t="str">
        <f ca="1">IF(AND('Library Prep'!$J$12="CD", LEN(D23)&gt;0),
VLOOKUP(D23, Indices!$F:$G, 2, FALSE),
IF(LEN(D23)&gt;0,LEFT(VLOOKUP(D23, OFFSET(Indices!$H$8:$J$103, 0, MATCH('Library Prep'!$J16, Indices!$H$6:$AF$6,0)-1), 2,FALSE),LEN(VLOOKUP(D23, OFFSET(Indices!$H$8:$J$103, 0, MATCH('Library Prep'!$J16, Indices!$H$6:$AF$6,0)-1), 2,FALSE))-2), ""))</f>
        <v/>
      </c>
      <c r="F23" t="str">
        <f ca="1">IF(AND('Library Prep'!$J$12="CD", LEN($C23)&gt;0), VLOOKUP($C23, Indices!$H$8:$J$103, 3, FALSE), IF(AND(LEN($C23)&gt;0, LEN($E23)&gt;0), VLOOKUP($E23&amp;"-7", Indices!$F:$G, 2,FALSE), ""))</f>
        <v/>
      </c>
      <c r="G23" t="str">
        <f ca="1">IF(AND('Library Prep'!$J$12="CD", LEN(F23)&gt;0), VLOOKUP(F23, Indices!$F:$G, 2, FALSE), E23)</f>
        <v/>
      </c>
      <c r="H23" t="str">
        <f ca="1">IF(AND('Library Prep'!$J$12 = "CD", LEN('Library Prep'!$B16)&gt;0), 'Library Prep'!$D16&amp;"", IF(LEN($G23)&gt;0, VLOOKUP(G23&amp;"-5", Indices!$F:$G, 2,FALSE), ""))</f>
        <v/>
      </c>
      <c r="I23" t="str">
        <f>IF(AND('Library Prep'!$J$12 &lt;&gt; "CD", LEN('Library Prep'!$D16)&gt;0), 'Library Prep'!$D16, "")</f>
        <v/>
      </c>
    </row>
    <row r="24" spans="1:9">
      <c r="A24" t="str">
        <f>IF(LEN('Library Prep'!$B17)&gt;0,'Library Prep'!$B17,"")</f>
        <v/>
      </c>
      <c r="B24" t="str">
        <f>IF(AND(LEN(TRIM('Library Prep'!$C$2)) &gt; 0, LEN(TRIM('Library Prep'!$B17))&gt;0), 'Library Prep'!$B17 &amp; "-" &amp; 'Library Prep'!$C$2, "")</f>
        <v/>
      </c>
      <c r="C24" t="str">
        <f>IF(AND(LEN('Library Prep'!$J17)&gt;0, LEN(TRIM('Library Prep'!$B17)) &gt; 0), IF('Library Prep'!$J$12="CD", 'Library Prep'!$K17, RIGHT('Library Prep'!$J17, 1)), "")</f>
        <v/>
      </c>
      <c r="D24" t="str">
        <f>IF(LEN($C24)=0, "", IF('Library Prep'!$J$12 = "CD", VLOOKUP($C24, Indices!$H$8:$J$103, 2, FALSE), 'Library Prep'!$K17))</f>
        <v/>
      </c>
      <c r="E24" t="str">
        <f ca="1">IF(AND('Library Prep'!$J$12="CD", LEN(D24)&gt;0),
VLOOKUP(D24, Indices!$F:$G, 2, FALSE),
IF(LEN(D24)&gt;0,LEFT(VLOOKUP(D24, OFFSET(Indices!$H$8:$J$103, 0, MATCH('Library Prep'!$J17, Indices!$H$6:$AF$6,0)-1), 2,FALSE),LEN(VLOOKUP(D24, OFFSET(Indices!$H$8:$J$103, 0, MATCH('Library Prep'!$J17, Indices!$H$6:$AF$6,0)-1), 2,FALSE))-2), ""))</f>
        <v/>
      </c>
      <c r="F24" t="str">
        <f ca="1">IF(AND('Library Prep'!$J$12="CD", LEN($C24)&gt;0), VLOOKUP($C24, Indices!$H$8:$J$103, 3, FALSE), IF(AND(LEN($C24)&gt;0, LEN($E24)&gt;0), VLOOKUP($E24&amp;"-7", Indices!$F:$G, 2,FALSE), ""))</f>
        <v/>
      </c>
      <c r="G24" t="str">
        <f ca="1">IF(AND('Library Prep'!$J$12="CD", LEN(F24)&gt;0), VLOOKUP(F24, Indices!$F:$G, 2, FALSE), E24)</f>
        <v/>
      </c>
      <c r="H24" t="str">
        <f ca="1">IF(AND('Library Prep'!$J$12 = "CD", LEN('Library Prep'!$B17)&gt;0), 'Library Prep'!$D17&amp;"", IF(LEN($G24)&gt;0, VLOOKUP(G24&amp;"-5", Indices!$F:$G, 2,FALSE), ""))</f>
        <v/>
      </c>
      <c r="I24" t="str">
        <f>IF(AND('Library Prep'!$J$12 &lt;&gt; "CD", LEN('Library Prep'!$D17)&gt;0), 'Library Prep'!$D17, "")</f>
        <v/>
      </c>
    </row>
    <row r="25" spans="1:9">
      <c r="A25" t="str">
        <f>IF(LEN('Library Prep'!$B18)&gt;0,'Library Prep'!$B18,"")</f>
        <v/>
      </c>
      <c r="B25" t="str">
        <f>IF(AND(LEN(TRIM('Library Prep'!$C$2)) &gt; 0, LEN(TRIM('Library Prep'!$B18))&gt;0), 'Library Prep'!$B18 &amp; "-" &amp; 'Library Prep'!$C$2, "")</f>
        <v/>
      </c>
      <c r="C25" t="str">
        <f>IF(AND(LEN('Library Prep'!$J18)&gt;0, LEN(TRIM('Library Prep'!$B18)) &gt; 0), IF('Library Prep'!$J$12="CD", 'Library Prep'!$K18, RIGHT('Library Prep'!$J18, 1)), "")</f>
        <v/>
      </c>
      <c r="D25" t="str">
        <f>IF(LEN($C25)=0, "", IF('Library Prep'!$J$12 = "CD", VLOOKUP($C25, Indices!$H$8:$J$103, 2, FALSE), 'Library Prep'!$K18))</f>
        <v/>
      </c>
      <c r="E25" t="str">
        <f ca="1">IF(AND('Library Prep'!$J$12="CD", LEN(D25)&gt;0),
VLOOKUP(D25, Indices!$F:$G, 2, FALSE),
IF(LEN(D25)&gt;0,LEFT(VLOOKUP(D25, OFFSET(Indices!$H$8:$J$103, 0, MATCH('Library Prep'!$J18, Indices!$H$6:$AF$6,0)-1), 2,FALSE),LEN(VLOOKUP(D25, OFFSET(Indices!$H$8:$J$103, 0, MATCH('Library Prep'!$J18, Indices!$H$6:$AF$6,0)-1), 2,FALSE))-2), ""))</f>
        <v/>
      </c>
      <c r="F25" t="str">
        <f ca="1">IF(AND('Library Prep'!$J$12="CD", LEN($C25)&gt;0), VLOOKUP($C25, Indices!$H$8:$J$103, 3, FALSE), IF(AND(LEN($C25)&gt;0, LEN($E25)&gt;0), VLOOKUP($E25&amp;"-7", Indices!$F:$G, 2,FALSE), ""))</f>
        <v/>
      </c>
      <c r="G25" t="str">
        <f ca="1">IF(AND('Library Prep'!$J$12="CD", LEN(F25)&gt;0), VLOOKUP(F25, Indices!$F:$G, 2, FALSE), E25)</f>
        <v/>
      </c>
      <c r="H25" t="str">
        <f ca="1">IF(AND('Library Prep'!$J$12 = "CD", LEN('Library Prep'!$B18)&gt;0), 'Library Prep'!$D18&amp;"", IF(LEN($G25)&gt;0, VLOOKUP(G25&amp;"-5", Indices!$F:$G, 2,FALSE), ""))</f>
        <v/>
      </c>
      <c r="I25" t="str">
        <f>IF(AND('Library Prep'!$J$12 &lt;&gt; "CD", LEN('Library Prep'!$D18)&gt;0), 'Library Prep'!$D18, "")</f>
        <v/>
      </c>
    </row>
    <row r="26" spans="1:9">
      <c r="A26" t="str">
        <f>IF(LEN('Library Prep'!$B19)&gt;0,'Library Prep'!$B19,"")</f>
        <v/>
      </c>
      <c r="B26" t="str">
        <f>IF(AND(LEN(TRIM('Library Prep'!$C$2)) &gt; 0, LEN(TRIM('Library Prep'!$B19))&gt;0), 'Library Prep'!$B19 &amp; "-" &amp; 'Library Prep'!$C$2, "")</f>
        <v/>
      </c>
      <c r="C26" t="str">
        <f>IF(AND(LEN('Library Prep'!$J19)&gt;0, LEN(TRIM('Library Prep'!$B19)) &gt; 0), IF('Library Prep'!$J$12="CD", 'Library Prep'!$K19, RIGHT('Library Prep'!$J19, 1)), "")</f>
        <v/>
      </c>
      <c r="D26" t="str">
        <f>IF(LEN($C26)=0, "", IF('Library Prep'!$J$12 = "CD", VLOOKUP($C26, Indices!$H$8:$J$103, 2, FALSE), 'Library Prep'!$K19))</f>
        <v/>
      </c>
      <c r="E26" t="str">
        <f ca="1">IF(AND('Library Prep'!$J$12="CD", LEN(D26)&gt;0),
VLOOKUP(D26, Indices!$F:$G, 2, FALSE),
IF(LEN(D26)&gt;0,LEFT(VLOOKUP(D26, OFFSET(Indices!$H$8:$J$103, 0, MATCH('Library Prep'!$J19, Indices!$H$6:$AF$6,0)-1), 2,FALSE),LEN(VLOOKUP(D26, OFFSET(Indices!$H$8:$J$103, 0, MATCH('Library Prep'!$J19, Indices!$H$6:$AF$6,0)-1), 2,FALSE))-2), ""))</f>
        <v/>
      </c>
      <c r="F26" t="str">
        <f ca="1">IF(AND('Library Prep'!$J$12="CD", LEN($C26)&gt;0), VLOOKUP($C26, Indices!$H$8:$J$103, 3, FALSE), IF(AND(LEN($C26)&gt;0, LEN($E26)&gt;0), VLOOKUP($E26&amp;"-7", Indices!$F:$G, 2,FALSE), ""))</f>
        <v/>
      </c>
      <c r="G26" t="str">
        <f ca="1">IF(AND('Library Prep'!$J$12="CD", LEN(F26)&gt;0), VLOOKUP(F26, Indices!$F:$G, 2, FALSE), E26)</f>
        <v/>
      </c>
      <c r="H26" t="str">
        <f ca="1">IF(AND('Library Prep'!$J$12 = "CD", LEN('Library Prep'!$B19)&gt;0), 'Library Prep'!$D19&amp;"", IF(LEN($G26)&gt;0, VLOOKUP(G26&amp;"-5", Indices!$F:$G, 2,FALSE), ""))</f>
        <v/>
      </c>
      <c r="I26" t="str">
        <f>IF(AND('Library Prep'!$J$12 &lt;&gt; "CD", LEN('Library Prep'!$D19)&gt;0), 'Library Prep'!$D19, "")</f>
        <v/>
      </c>
    </row>
    <row r="27" spans="1:9">
      <c r="A27" t="str">
        <f>IF(LEN('Library Prep'!$B20)&gt;0,'Library Prep'!$B20,"")</f>
        <v/>
      </c>
      <c r="B27" t="str">
        <f>IF(AND(LEN(TRIM('Library Prep'!$C$2)) &gt; 0, LEN(TRIM('Library Prep'!$B20))&gt;0), 'Library Prep'!$B20 &amp; "-" &amp; 'Library Prep'!$C$2, "")</f>
        <v/>
      </c>
      <c r="C27" t="str">
        <f>IF(AND(LEN('Library Prep'!$J20)&gt;0, LEN(TRIM('Library Prep'!$B20)) &gt; 0), IF('Library Prep'!$J$12="CD", 'Library Prep'!$K20, RIGHT('Library Prep'!$J20, 1)), "")</f>
        <v/>
      </c>
      <c r="D27" t="str">
        <f>IF(LEN($C27)=0, "", IF('Library Prep'!$J$12 = "CD", VLOOKUP($C27, Indices!$H$8:$J$103, 2, FALSE), 'Library Prep'!$K20))</f>
        <v/>
      </c>
      <c r="E27" t="str">
        <f ca="1">IF(AND('Library Prep'!$J$12="CD", LEN(D27)&gt;0),
VLOOKUP(D27, Indices!$F:$G, 2, FALSE),
IF(LEN(D27)&gt;0,LEFT(VLOOKUP(D27, OFFSET(Indices!$H$8:$J$103, 0, MATCH('Library Prep'!$J20, Indices!$H$6:$AF$6,0)-1), 2,FALSE),LEN(VLOOKUP(D27, OFFSET(Indices!$H$8:$J$103, 0, MATCH('Library Prep'!$J20, Indices!$H$6:$AF$6,0)-1), 2,FALSE))-2), ""))</f>
        <v/>
      </c>
      <c r="F27" t="str">
        <f ca="1">IF(AND('Library Prep'!$J$12="CD", LEN($C27)&gt;0), VLOOKUP($C27, Indices!$H$8:$J$103, 3, FALSE), IF(AND(LEN($C27)&gt;0, LEN($E27)&gt;0), VLOOKUP($E27&amp;"-7", Indices!$F:$G, 2,FALSE), ""))</f>
        <v/>
      </c>
      <c r="G27" t="str">
        <f ca="1">IF(AND('Library Prep'!$J$12="CD", LEN(F27)&gt;0), VLOOKUP(F27, Indices!$F:$G, 2, FALSE), E27)</f>
        <v/>
      </c>
      <c r="H27" t="str">
        <f ca="1">IF(AND('Library Prep'!$J$12 = "CD", LEN('Library Prep'!$B20)&gt;0), 'Library Prep'!$D20&amp;"", IF(LEN($G27)&gt;0, VLOOKUP(G27&amp;"-5", Indices!$F:$G, 2,FALSE), ""))</f>
        <v/>
      </c>
      <c r="I27" t="str">
        <f>IF(AND('Library Prep'!$J$12 &lt;&gt; "CD", LEN('Library Prep'!$D20)&gt;0), 'Library Prep'!$D20, "")</f>
        <v/>
      </c>
    </row>
    <row r="28" spans="1:9">
      <c r="A28" t="str">
        <f>IF(LEN('Library Prep'!$B21)&gt;0,'Library Prep'!$B21,"")</f>
        <v/>
      </c>
      <c r="B28" t="str">
        <f>IF(AND(LEN(TRIM('Library Prep'!$C$2)) &gt; 0, LEN(TRIM('Library Prep'!$B21))&gt;0), 'Library Prep'!$B21 &amp; "-" &amp; 'Library Prep'!$C$2, "")</f>
        <v/>
      </c>
      <c r="C28" t="str">
        <f>IF(AND(LEN('Library Prep'!$J21)&gt;0, LEN(TRIM('Library Prep'!$B21)) &gt; 0), IF('Library Prep'!$J$12="CD", 'Library Prep'!$K21, RIGHT('Library Prep'!$J21, 1)), "")</f>
        <v/>
      </c>
      <c r="D28" t="str">
        <f>IF(LEN($C28)=0, "", IF('Library Prep'!$J$12 = "CD", VLOOKUP($C28, Indices!$H$8:$J$103, 2, FALSE), 'Library Prep'!$K21))</f>
        <v/>
      </c>
      <c r="E28" t="str">
        <f ca="1">IF(AND('Library Prep'!$J$12="CD", LEN(D28)&gt;0),
VLOOKUP(D28, Indices!$F:$G, 2, FALSE),
IF(LEN(D28)&gt;0,LEFT(VLOOKUP(D28, OFFSET(Indices!$H$8:$J$103, 0, MATCH('Library Prep'!$J21, Indices!$H$6:$AF$6,0)-1), 2,FALSE),LEN(VLOOKUP(D28, OFFSET(Indices!$H$8:$J$103, 0, MATCH('Library Prep'!$J21, Indices!$H$6:$AF$6,0)-1), 2,FALSE))-2), ""))</f>
        <v/>
      </c>
      <c r="F28" t="str">
        <f ca="1">IF(AND('Library Prep'!$J$12="CD", LEN($C28)&gt;0), VLOOKUP($C28, Indices!$H$8:$J$103, 3, FALSE), IF(AND(LEN($C28)&gt;0, LEN($E28)&gt;0), VLOOKUP($E28&amp;"-7", Indices!$F:$G, 2,FALSE), ""))</f>
        <v/>
      </c>
      <c r="G28" t="str">
        <f ca="1">IF(AND('Library Prep'!$J$12="CD", LEN(F28)&gt;0), VLOOKUP(F28, Indices!$F:$G, 2, FALSE), E28)</f>
        <v/>
      </c>
      <c r="H28" t="str">
        <f ca="1">IF(AND('Library Prep'!$J$12 = "CD", LEN('Library Prep'!$B21)&gt;0), 'Library Prep'!$D21&amp;"", IF(LEN($G28)&gt;0, VLOOKUP(G28&amp;"-5", Indices!$F:$G, 2,FALSE), ""))</f>
        <v/>
      </c>
      <c r="I28" t="str">
        <f>IF(AND('Library Prep'!$J$12 &lt;&gt; "CD", LEN('Library Prep'!$D21)&gt;0), 'Library Prep'!$D21, "")</f>
        <v/>
      </c>
    </row>
    <row r="29" spans="1:9">
      <c r="A29" t="str">
        <f>IF(LEN('Library Prep'!$B22)&gt;0,'Library Prep'!$B22,"")</f>
        <v/>
      </c>
      <c r="B29" t="str">
        <f>IF(AND(LEN(TRIM('Library Prep'!$C$2)) &gt; 0, LEN(TRIM('Library Prep'!$B22))&gt;0), 'Library Prep'!$B22 &amp; "-" &amp; 'Library Prep'!$C$2, "")</f>
        <v/>
      </c>
      <c r="C29" t="str">
        <f>IF(AND(LEN('Library Prep'!$J22)&gt;0, LEN(TRIM('Library Prep'!$B22)) &gt; 0), IF('Library Prep'!$J$12="CD", 'Library Prep'!$K22, RIGHT('Library Prep'!$J22, 1)), "")</f>
        <v/>
      </c>
      <c r="D29" t="str">
        <f>IF(LEN($C29)=0, "", IF('Library Prep'!$J$12 = "CD", VLOOKUP($C29, Indices!$H$8:$J$103, 2, FALSE), 'Library Prep'!$K22))</f>
        <v/>
      </c>
      <c r="E29" t="str">
        <f ca="1">IF(AND('Library Prep'!$J$12="CD", LEN(D29)&gt;0),
VLOOKUP(D29, Indices!$F:$G, 2, FALSE),
IF(LEN(D29)&gt;0,LEFT(VLOOKUP(D29, OFFSET(Indices!$H$8:$J$103, 0, MATCH('Library Prep'!$J22, Indices!$H$6:$AF$6,0)-1), 2,FALSE),LEN(VLOOKUP(D29, OFFSET(Indices!$H$8:$J$103, 0, MATCH('Library Prep'!$J22, Indices!$H$6:$AF$6,0)-1), 2,FALSE))-2), ""))</f>
        <v/>
      </c>
      <c r="F29" t="str">
        <f ca="1">IF(AND('Library Prep'!$J$12="CD", LEN($C29)&gt;0), VLOOKUP($C29, Indices!$H$8:$J$103, 3, FALSE), IF(AND(LEN($C29)&gt;0, LEN($E29)&gt;0), VLOOKUP($E29&amp;"-7", Indices!$F:$G, 2,FALSE), ""))</f>
        <v/>
      </c>
      <c r="G29" t="str">
        <f ca="1">IF(AND('Library Prep'!$J$12="CD", LEN(F29)&gt;0), VLOOKUP(F29, Indices!$F:$G, 2, FALSE), E29)</f>
        <v/>
      </c>
      <c r="H29" t="str">
        <f ca="1">IF(AND('Library Prep'!$J$12 = "CD", LEN('Library Prep'!$B22)&gt;0), 'Library Prep'!$D22&amp;"", IF(LEN($G29)&gt;0, VLOOKUP(G29&amp;"-5", Indices!$F:$G, 2,FALSE), ""))</f>
        <v/>
      </c>
      <c r="I29" t="str">
        <f>IF(AND('Library Prep'!$J$12 &lt;&gt; "CD", LEN('Library Prep'!$D22)&gt;0), 'Library Prep'!$D22, "")</f>
        <v/>
      </c>
    </row>
    <row r="30" spans="1:9">
      <c r="A30" t="str">
        <f>IF(LEN('Library Prep'!$B23)&gt;0,'Library Prep'!$B23,"")</f>
        <v/>
      </c>
      <c r="B30" t="str">
        <f>IF(AND(LEN(TRIM('Library Prep'!$C$2)) &gt; 0, LEN(TRIM('Library Prep'!$B23))&gt;0), 'Library Prep'!$B23 &amp; "-" &amp; 'Library Prep'!$C$2, "")</f>
        <v/>
      </c>
      <c r="C30" t="str">
        <f>IF(AND(LEN('Library Prep'!$J23)&gt;0, LEN(TRIM('Library Prep'!$B23)) &gt; 0), IF('Library Prep'!$J$12="CD", 'Library Prep'!$K23, RIGHT('Library Prep'!$J23, 1)), "")</f>
        <v/>
      </c>
      <c r="D30" t="str">
        <f>IF(LEN($C30)=0, "", IF('Library Prep'!$J$12 = "CD", VLOOKUP($C30, Indices!$H$8:$J$103, 2, FALSE), 'Library Prep'!$K23))</f>
        <v/>
      </c>
      <c r="E30" t="str">
        <f ca="1">IF(AND('Library Prep'!$J$12="CD", LEN(D30)&gt;0),
VLOOKUP(D30, Indices!$F:$G, 2, FALSE),
IF(LEN(D30)&gt;0,LEFT(VLOOKUP(D30, OFFSET(Indices!$H$8:$J$103, 0, MATCH('Library Prep'!$J23, Indices!$H$6:$AF$6,0)-1), 2,FALSE),LEN(VLOOKUP(D30, OFFSET(Indices!$H$8:$J$103, 0, MATCH('Library Prep'!$J23, Indices!$H$6:$AF$6,0)-1), 2,FALSE))-2), ""))</f>
        <v/>
      </c>
      <c r="F30" t="str">
        <f ca="1">IF(AND('Library Prep'!$J$12="CD", LEN($C30)&gt;0), VLOOKUP($C30, Indices!$H$8:$J$103, 3, FALSE), IF(AND(LEN($C30)&gt;0, LEN($E30)&gt;0), VLOOKUP($E30&amp;"-7", Indices!$F:$G, 2,FALSE), ""))</f>
        <v/>
      </c>
      <c r="G30" t="str">
        <f ca="1">IF(AND('Library Prep'!$J$12="CD", LEN(F30)&gt;0), VLOOKUP(F30, Indices!$F:$G, 2, FALSE), E30)</f>
        <v/>
      </c>
      <c r="H30" t="str">
        <f ca="1">IF(AND('Library Prep'!$J$12 = "CD", LEN('Library Prep'!$B23)&gt;0), 'Library Prep'!$D23&amp;"", IF(LEN($G30)&gt;0, VLOOKUP(G30&amp;"-5", Indices!$F:$G, 2,FALSE), ""))</f>
        <v/>
      </c>
      <c r="I30" t="str">
        <f>IF(AND('Library Prep'!$J$12 &lt;&gt; "CD", LEN('Library Prep'!$D23)&gt;0), 'Library Prep'!$D23, "")</f>
        <v/>
      </c>
    </row>
    <row r="31" spans="1:9">
      <c r="A31" t="str">
        <f>IF(LEN('Library Prep'!$B24)&gt;0,'Library Prep'!$B24,"")</f>
        <v/>
      </c>
      <c r="B31" t="str">
        <f>IF(AND(LEN(TRIM('Library Prep'!$C$2)) &gt; 0, LEN(TRIM('Library Prep'!$B24))&gt;0), 'Library Prep'!$B24 &amp; "-" &amp; 'Library Prep'!$C$2, "")</f>
        <v/>
      </c>
      <c r="C31" t="str">
        <f>IF(AND(LEN('Library Prep'!$J24)&gt;0, LEN(TRIM('Library Prep'!$B24)) &gt; 0), IF('Library Prep'!$J$12="CD", 'Library Prep'!$K24, RIGHT('Library Prep'!$J24, 1)), "")</f>
        <v/>
      </c>
      <c r="D31" t="str">
        <f>IF(LEN($C31)=0, "", IF('Library Prep'!$J$12 = "CD", VLOOKUP($C31, Indices!$H$8:$J$103, 2, FALSE), 'Library Prep'!$K24))</f>
        <v/>
      </c>
      <c r="E31" t="str">
        <f ca="1">IF(AND('Library Prep'!$J$12="CD", LEN(D31)&gt;0),
VLOOKUP(D31, Indices!$F:$G, 2, FALSE),
IF(LEN(D31)&gt;0,LEFT(VLOOKUP(D31, OFFSET(Indices!$H$8:$J$103, 0, MATCH('Library Prep'!$J24, Indices!$H$6:$AF$6,0)-1), 2,FALSE),LEN(VLOOKUP(D31, OFFSET(Indices!$H$8:$J$103, 0, MATCH('Library Prep'!$J24, Indices!$H$6:$AF$6,0)-1), 2,FALSE))-2), ""))</f>
        <v/>
      </c>
      <c r="F31" t="str">
        <f ca="1">IF(AND('Library Prep'!$J$12="CD", LEN($C31)&gt;0), VLOOKUP($C31, Indices!$H$8:$J$103, 3, FALSE), IF(AND(LEN($C31)&gt;0, LEN($E31)&gt;0), VLOOKUP($E31&amp;"-7", Indices!$F:$G, 2,FALSE), ""))</f>
        <v/>
      </c>
      <c r="G31" t="str">
        <f ca="1">IF(AND('Library Prep'!$J$12="CD", LEN(F31)&gt;0), VLOOKUP(F31, Indices!$F:$G, 2, FALSE), E31)</f>
        <v/>
      </c>
      <c r="H31" t="str">
        <f ca="1">IF(AND('Library Prep'!$J$12 = "CD", LEN('Library Prep'!$B24)&gt;0), 'Library Prep'!$D24&amp;"", IF(LEN($G31)&gt;0, VLOOKUP(G31&amp;"-5", Indices!$F:$G, 2,FALSE), ""))</f>
        <v/>
      </c>
      <c r="I31" t="str">
        <f>IF(AND('Library Prep'!$J$12 &lt;&gt; "CD", LEN('Library Prep'!$D24)&gt;0), 'Library Prep'!$D24, "")</f>
        <v/>
      </c>
    </row>
    <row r="32" spans="1:9">
      <c r="A32" t="str">
        <f>IF(LEN('Library Prep'!$B25)&gt;0,'Library Prep'!$B25,"")</f>
        <v/>
      </c>
      <c r="B32" t="str">
        <f>IF(AND(LEN(TRIM('Library Prep'!$C$2)) &gt; 0, LEN(TRIM('Library Prep'!$B25))&gt;0), 'Library Prep'!$B25 &amp; "-" &amp; 'Library Prep'!$C$2, "")</f>
        <v/>
      </c>
      <c r="C32" t="str">
        <f>IF(AND(LEN('Library Prep'!$J25)&gt;0, LEN(TRIM('Library Prep'!$B25)) &gt; 0), IF('Library Prep'!$J$12="CD", 'Library Prep'!$K25, RIGHT('Library Prep'!$J25, 1)), "")</f>
        <v/>
      </c>
      <c r="D32" t="str">
        <f>IF(LEN($C32)=0, "", IF('Library Prep'!$J$12 = "CD", VLOOKUP($C32, Indices!$H$8:$J$103, 2, FALSE), 'Library Prep'!$K25))</f>
        <v/>
      </c>
      <c r="E32" t="str">
        <f ca="1">IF(AND('Library Prep'!$J$12="CD", LEN(D32)&gt;0),
VLOOKUP(D32, Indices!$F:$G, 2, FALSE),
IF(LEN(D32)&gt;0,LEFT(VLOOKUP(D32, OFFSET(Indices!$H$8:$J$103, 0, MATCH('Library Prep'!$J25, Indices!$H$6:$AF$6,0)-1), 2,FALSE),LEN(VLOOKUP(D32, OFFSET(Indices!$H$8:$J$103, 0, MATCH('Library Prep'!$J25, Indices!$H$6:$AF$6,0)-1), 2,FALSE))-2), ""))</f>
        <v/>
      </c>
      <c r="F32" t="str">
        <f ca="1">IF(AND('Library Prep'!$J$12="CD", LEN($C32)&gt;0), VLOOKUP($C32, Indices!$H$8:$J$103, 3, FALSE), IF(AND(LEN($C32)&gt;0, LEN($E32)&gt;0), VLOOKUP($E32&amp;"-7", Indices!$F:$G, 2,FALSE), ""))</f>
        <v/>
      </c>
      <c r="G32" t="str">
        <f ca="1">IF(AND('Library Prep'!$J$12="CD", LEN(F32)&gt;0), VLOOKUP(F32, Indices!$F:$G, 2, FALSE), E32)</f>
        <v/>
      </c>
      <c r="H32" t="str">
        <f ca="1">IF(AND('Library Prep'!$J$12 = "CD", LEN('Library Prep'!$B25)&gt;0), 'Library Prep'!$D25&amp;"", IF(LEN($G32)&gt;0, VLOOKUP(G32&amp;"-5", Indices!$F:$G, 2,FALSE), ""))</f>
        <v/>
      </c>
      <c r="I32" t="str">
        <f>IF(AND('Library Prep'!$J$12 &lt;&gt; "CD", LEN('Library Prep'!$D25)&gt;0), 'Library Prep'!$D25, "")</f>
        <v/>
      </c>
    </row>
    <row r="33" spans="1:9">
      <c r="A33" t="str">
        <f>IF(LEN('Library Prep'!$B26)&gt;0,'Library Prep'!$B26,"")</f>
        <v/>
      </c>
      <c r="B33" t="str">
        <f>IF(AND(LEN(TRIM('Library Prep'!$C$2)) &gt; 0, LEN(TRIM('Library Prep'!$B26))&gt;0), 'Library Prep'!$B26 &amp; "-" &amp; 'Library Prep'!$C$2, "")</f>
        <v/>
      </c>
      <c r="C33" t="str">
        <f>IF(AND(LEN('Library Prep'!$J26)&gt;0, LEN(TRIM('Library Prep'!$B26)) &gt; 0), IF('Library Prep'!$J$12="CD", 'Library Prep'!$K26, RIGHT('Library Prep'!$J26, 1)), "")</f>
        <v/>
      </c>
      <c r="D33" t="str">
        <f>IF(LEN($C33)=0, "", IF('Library Prep'!$J$12 = "CD", VLOOKUP($C33, Indices!$H$8:$J$103, 2, FALSE), 'Library Prep'!$K26))</f>
        <v/>
      </c>
      <c r="E33" t="str">
        <f ca="1">IF(AND('Library Prep'!$J$12="CD", LEN(D33)&gt;0),
VLOOKUP(D33, Indices!$F:$G, 2, FALSE),
IF(LEN(D33)&gt;0,LEFT(VLOOKUP(D33, OFFSET(Indices!$H$8:$J$103, 0, MATCH('Library Prep'!$J26, Indices!$H$6:$AF$6,0)-1), 2,FALSE),LEN(VLOOKUP(D33, OFFSET(Indices!$H$8:$J$103, 0, MATCH('Library Prep'!$J26, Indices!$H$6:$AF$6,0)-1), 2,FALSE))-2), ""))</f>
        <v/>
      </c>
      <c r="F33" t="str">
        <f ca="1">IF(AND('Library Prep'!$J$12="CD", LEN($C33)&gt;0), VLOOKUP($C33, Indices!$H$8:$J$103, 3, FALSE), IF(AND(LEN($C33)&gt;0, LEN($E33)&gt;0), VLOOKUP($E33&amp;"-7", Indices!$F:$G, 2,FALSE), ""))</f>
        <v/>
      </c>
      <c r="G33" t="str">
        <f ca="1">IF(AND('Library Prep'!$J$12="CD", LEN(F33)&gt;0), VLOOKUP(F33, Indices!$F:$G, 2, FALSE), E33)</f>
        <v/>
      </c>
      <c r="H33" t="str">
        <f ca="1">IF(AND('Library Prep'!$J$12 = "CD", LEN('Library Prep'!$B26)&gt;0), 'Library Prep'!$D26&amp;"", IF(LEN($G33)&gt;0, VLOOKUP(G33&amp;"-5", Indices!$F:$G, 2,FALSE), ""))</f>
        <v/>
      </c>
      <c r="I33" t="str">
        <f>IF(AND('Library Prep'!$J$12 &lt;&gt; "CD", LEN('Library Prep'!$D26)&gt;0), 'Library Prep'!$D26, "")</f>
        <v/>
      </c>
    </row>
    <row r="34" spans="1:9">
      <c r="A34" t="str">
        <f>IF(LEN('Library Prep'!$B27)&gt;0,'Library Prep'!$B27,"")</f>
        <v/>
      </c>
      <c r="B34" t="str">
        <f>IF(AND(LEN(TRIM('Library Prep'!$C$2)) &gt; 0, LEN(TRIM('Library Prep'!$B27))&gt;0), 'Library Prep'!$B27 &amp; "-" &amp; 'Library Prep'!$C$2, "")</f>
        <v/>
      </c>
      <c r="C34" t="str">
        <f>IF(AND(LEN('Library Prep'!$J27)&gt;0, LEN(TRIM('Library Prep'!$B27)) &gt; 0), IF('Library Prep'!$J$12="CD", 'Library Prep'!$K27, RIGHT('Library Prep'!$J27, 1)), "")</f>
        <v/>
      </c>
      <c r="D34" t="str">
        <f>IF(LEN($C34)=0, "", IF('Library Prep'!$J$12 = "CD", VLOOKUP($C34, Indices!$H$8:$J$103, 2, FALSE), 'Library Prep'!$K27))</f>
        <v/>
      </c>
      <c r="E34" t="str">
        <f ca="1">IF(AND('Library Prep'!$J$12="CD", LEN(D34)&gt;0),
VLOOKUP(D34, Indices!$F:$G, 2, FALSE),
IF(LEN(D34)&gt;0,LEFT(VLOOKUP(D34, OFFSET(Indices!$H$8:$J$103, 0, MATCH('Library Prep'!$J27, Indices!$H$6:$AF$6,0)-1), 2,FALSE),LEN(VLOOKUP(D34, OFFSET(Indices!$H$8:$J$103, 0, MATCH('Library Prep'!$J27, Indices!$H$6:$AF$6,0)-1), 2,FALSE))-2), ""))</f>
        <v/>
      </c>
      <c r="F34" t="str">
        <f ca="1">IF(AND('Library Prep'!$J$12="CD", LEN($C34)&gt;0), VLOOKUP($C34, Indices!$H$8:$J$103, 3, FALSE), IF(AND(LEN($C34)&gt;0, LEN($E34)&gt;0), VLOOKUP($E34&amp;"-7", Indices!$F:$G, 2,FALSE), ""))</f>
        <v/>
      </c>
      <c r="G34" t="str">
        <f ca="1">IF(AND('Library Prep'!$J$12="CD", LEN(F34)&gt;0), VLOOKUP(F34, Indices!$F:$G, 2, FALSE), E34)</f>
        <v/>
      </c>
      <c r="H34" t="str">
        <f ca="1">IF(AND('Library Prep'!$J$12 = "CD", LEN('Library Prep'!$B27)&gt;0), 'Library Prep'!$D27&amp;"", IF(LEN($G34)&gt;0, VLOOKUP(G34&amp;"-5", Indices!$F:$G, 2,FALSE), ""))</f>
        <v/>
      </c>
      <c r="I34" t="str">
        <f>IF(AND('Library Prep'!$J$12 &lt;&gt; "CD", LEN('Library Prep'!$D27)&gt;0), 'Library Prep'!$D27, "")</f>
        <v/>
      </c>
    </row>
    <row r="35" spans="1:9">
      <c r="A35" t="str">
        <f>IF(LEN('Library Prep'!$B28)&gt;0,'Library Prep'!$B28,"")</f>
        <v/>
      </c>
      <c r="B35" t="str">
        <f>IF(AND(LEN(TRIM('Library Prep'!$C$2)) &gt; 0, LEN(TRIM('Library Prep'!$B28))&gt;0), 'Library Prep'!$B28 &amp; "-" &amp; 'Library Prep'!$C$2, "")</f>
        <v/>
      </c>
      <c r="C35" t="str">
        <f>IF(AND(LEN('Library Prep'!$J28)&gt;0, LEN(TRIM('Library Prep'!$B28)) &gt; 0), IF('Library Prep'!$J$12="CD", 'Library Prep'!$K28, RIGHT('Library Prep'!$J28, 1)), "")</f>
        <v/>
      </c>
      <c r="D35" t="str">
        <f>IF(LEN($C35)=0, "", IF('Library Prep'!$J$12 = "CD", VLOOKUP($C35, Indices!$H$8:$J$103, 2, FALSE), 'Library Prep'!$K28))</f>
        <v/>
      </c>
      <c r="E35" t="str">
        <f ca="1">IF(AND('Library Prep'!$J$12="CD", LEN(D35)&gt;0),
VLOOKUP(D35, Indices!$F:$G, 2, FALSE),
IF(LEN(D35)&gt;0,LEFT(VLOOKUP(D35, OFFSET(Indices!$H$8:$J$103, 0, MATCH('Library Prep'!$J28, Indices!$H$6:$AF$6,0)-1), 2,FALSE),LEN(VLOOKUP(D35, OFFSET(Indices!$H$8:$J$103, 0, MATCH('Library Prep'!$J28, Indices!$H$6:$AF$6,0)-1), 2,FALSE))-2), ""))</f>
        <v/>
      </c>
      <c r="F35" t="str">
        <f ca="1">IF(AND('Library Prep'!$J$12="CD", LEN($C35)&gt;0), VLOOKUP($C35, Indices!$H$8:$J$103, 3, FALSE), IF(AND(LEN($C35)&gt;0, LEN($E35)&gt;0), VLOOKUP($E35&amp;"-7", Indices!$F:$G, 2,FALSE), ""))</f>
        <v/>
      </c>
      <c r="G35" t="str">
        <f ca="1">IF(AND('Library Prep'!$J$12="CD", LEN(F35)&gt;0), VLOOKUP(F35, Indices!$F:$G, 2, FALSE), E35)</f>
        <v/>
      </c>
      <c r="H35" t="str">
        <f ca="1">IF(AND('Library Prep'!$J$12 = "CD", LEN('Library Prep'!$B28)&gt;0), 'Library Prep'!$D28&amp;"", IF(LEN($G35)&gt;0, VLOOKUP(G35&amp;"-5", Indices!$F:$G, 2,FALSE), ""))</f>
        <v/>
      </c>
      <c r="I35" t="str">
        <f>IF(AND('Library Prep'!$J$12 &lt;&gt; "CD", LEN('Library Prep'!$D28)&gt;0), 'Library Prep'!$D28, "")</f>
        <v/>
      </c>
    </row>
    <row r="36" spans="1:9">
      <c r="A36" t="str">
        <f>IF(LEN('Library Prep'!$B29)&gt;0,'Library Prep'!$B29,"")</f>
        <v/>
      </c>
      <c r="B36" t="str">
        <f>IF(AND(LEN(TRIM('Library Prep'!$C$2)) &gt; 0, LEN(TRIM('Library Prep'!$B29))&gt;0), 'Library Prep'!$B29 &amp; "-" &amp; 'Library Prep'!$C$2, "")</f>
        <v/>
      </c>
      <c r="C36" t="str">
        <f>IF(AND(LEN('Library Prep'!$J29)&gt;0, LEN(TRIM('Library Prep'!$B29)) &gt; 0), IF('Library Prep'!$J$12="CD", 'Library Prep'!$K29, RIGHT('Library Prep'!$J29, 1)), "")</f>
        <v/>
      </c>
      <c r="D36" t="str">
        <f>IF(LEN($C36)=0, "", IF('Library Prep'!$J$12 = "CD", VLOOKUP($C36, Indices!$H$8:$J$103, 2, FALSE), 'Library Prep'!$K29))</f>
        <v/>
      </c>
      <c r="E36" t="str">
        <f ca="1">IF(AND('Library Prep'!$J$12="CD", LEN(D36)&gt;0),
VLOOKUP(D36, Indices!$F:$G, 2, FALSE),
IF(LEN(D36)&gt;0,LEFT(VLOOKUP(D36, OFFSET(Indices!$H$8:$J$103, 0, MATCH('Library Prep'!$J29, Indices!$H$6:$AF$6,0)-1), 2,FALSE),LEN(VLOOKUP(D36, OFFSET(Indices!$H$8:$J$103, 0, MATCH('Library Prep'!$J29, Indices!$H$6:$AF$6,0)-1), 2,FALSE))-2), ""))</f>
        <v/>
      </c>
      <c r="F36" t="str">
        <f ca="1">IF(AND('Library Prep'!$J$12="CD", LEN($C36)&gt;0), VLOOKUP($C36, Indices!$H$8:$J$103, 3, FALSE), IF(AND(LEN($C36)&gt;0, LEN($E36)&gt;0), VLOOKUP($E36&amp;"-7", Indices!$F:$G, 2,FALSE), ""))</f>
        <v/>
      </c>
      <c r="G36" t="str">
        <f ca="1">IF(AND('Library Prep'!$J$12="CD", LEN(F36)&gt;0), VLOOKUP(F36, Indices!$F:$G, 2, FALSE), E36)</f>
        <v/>
      </c>
      <c r="H36" t="str">
        <f ca="1">IF(AND('Library Prep'!$J$12 = "CD", LEN('Library Prep'!$B29)&gt;0), 'Library Prep'!$D29&amp;"", IF(LEN($G36)&gt;0, VLOOKUP(G36&amp;"-5", Indices!$F:$G, 2,FALSE), ""))</f>
        <v/>
      </c>
      <c r="I36" t="str">
        <f>IF(AND('Library Prep'!$J$12 &lt;&gt; "CD", LEN('Library Prep'!$D29)&gt;0), 'Library Prep'!$D29, "")</f>
        <v/>
      </c>
    </row>
    <row r="37" spans="1:9">
      <c r="A37" t="str">
        <f>IF(LEN('Library Prep'!$B30)&gt;0,'Library Prep'!$B30,"")</f>
        <v/>
      </c>
      <c r="B37" t="str">
        <f>IF(AND(LEN(TRIM('Library Prep'!$C$2)) &gt; 0, LEN(TRIM('Library Prep'!$B30))&gt;0), 'Library Prep'!$B30 &amp; "-" &amp; 'Library Prep'!$C$2, "")</f>
        <v/>
      </c>
      <c r="C37" t="str">
        <f>IF(AND(LEN('Library Prep'!$J30)&gt;0, LEN(TRIM('Library Prep'!$B30)) &gt; 0), IF('Library Prep'!$J$12="CD", 'Library Prep'!$K30, RIGHT('Library Prep'!$J30, 1)), "")</f>
        <v/>
      </c>
      <c r="D37" t="str">
        <f>IF(LEN($C37)=0, "", IF('Library Prep'!$J$12 = "CD", VLOOKUP($C37, Indices!$H$8:$J$103, 2, FALSE), 'Library Prep'!$K30))</f>
        <v/>
      </c>
      <c r="E37" t="str">
        <f ca="1">IF(AND('Library Prep'!$J$12="CD", LEN(D37)&gt;0),
VLOOKUP(D37, Indices!$F:$G, 2, FALSE),
IF(LEN(D37)&gt;0,LEFT(VLOOKUP(D37, OFFSET(Indices!$H$8:$J$103, 0, MATCH('Library Prep'!$J30, Indices!$H$6:$AF$6,0)-1), 2,FALSE),LEN(VLOOKUP(D37, OFFSET(Indices!$H$8:$J$103, 0, MATCH('Library Prep'!$J30, Indices!$H$6:$AF$6,0)-1), 2,FALSE))-2), ""))</f>
        <v/>
      </c>
      <c r="F37" t="str">
        <f ca="1">IF(AND('Library Prep'!$J$12="CD", LEN($C37)&gt;0), VLOOKUP($C37, Indices!$H$8:$J$103, 3, FALSE), IF(AND(LEN($C37)&gt;0, LEN($E37)&gt;0), VLOOKUP($E37&amp;"-7", Indices!$F:$G, 2,FALSE), ""))</f>
        <v/>
      </c>
      <c r="G37" t="str">
        <f ca="1">IF(AND('Library Prep'!$J$12="CD", LEN(F37)&gt;0), VLOOKUP(F37, Indices!$F:$G, 2, FALSE), E37)</f>
        <v/>
      </c>
      <c r="H37" t="str">
        <f ca="1">IF(AND('Library Prep'!$J$12 = "CD", LEN('Library Prep'!$B30)&gt;0), 'Library Prep'!$D30&amp;"", IF(LEN($G37)&gt;0, VLOOKUP(G37&amp;"-5", Indices!$F:$G, 2,FALSE), ""))</f>
        <v/>
      </c>
      <c r="I37" t="str">
        <f>IF(AND('Library Prep'!$J$12 &lt;&gt; "CD", LEN('Library Prep'!$D30)&gt;0), 'Library Prep'!$D30, "")</f>
        <v/>
      </c>
    </row>
    <row r="38" spans="1:9">
      <c r="A38" t="str">
        <f>IF(LEN('Library Prep'!$B31)&gt;0,'Library Prep'!$B31,"")</f>
        <v/>
      </c>
      <c r="B38" t="str">
        <f>IF(AND(LEN(TRIM('Library Prep'!$C$2)) &gt; 0, LEN(TRIM('Library Prep'!$B31))&gt;0), 'Library Prep'!$B31 &amp; "-" &amp; 'Library Prep'!$C$2, "")</f>
        <v/>
      </c>
      <c r="C38" t="str">
        <f>IF(AND(LEN('Library Prep'!$J31)&gt;0, LEN(TRIM('Library Prep'!$B31)) &gt; 0), IF('Library Prep'!$J$12="CD", 'Library Prep'!$K31, RIGHT('Library Prep'!$J31, 1)), "")</f>
        <v/>
      </c>
      <c r="D38" t="str">
        <f>IF(LEN($C38)=0, "", IF('Library Prep'!$J$12 = "CD", VLOOKUP($C38, Indices!$H$8:$J$103, 2, FALSE), 'Library Prep'!$K31))</f>
        <v/>
      </c>
      <c r="E38" t="str">
        <f ca="1">IF(AND('Library Prep'!$J$12="CD", LEN(D38)&gt;0),
VLOOKUP(D38, Indices!$F:$G, 2, FALSE),
IF(LEN(D38)&gt;0,LEFT(VLOOKUP(D38, OFFSET(Indices!$H$8:$J$103, 0, MATCH('Library Prep'!$J31, Indices!$H$6:$AF$6,0)-1), 2,FALSE),LEN(VLOOKUP(D38, OFFSET(Indices!$H$8:$J$103, 0, MATCH('Library Prep'!$J31, Indices!$H$6:$AF$6,0)-1), 2,FALSE))-2), ""))</f>
        <v/>
      </c>
      <c r="F38" t="str">
        <f ca="1">IF(AND('Library Prep'!$J$12="CD", LEN($C38)&gt;0), VLOOKUP($C38, Indices!$H$8:$J$103, 3, FALSE), IF(AND(LEN($C38)&gt;0, LEN($E38)&gt;0), VLOOKUP($E38&amp;"-7", Indices!$F:$G, 2,FALSE), ""))</f>
        <v/>
      </c>
      <c r="G38" t="str">
        <f ca="1">IF(AND('Library Prep'!$J$12="CD", LEN(F38)&gt;0), VLOOKUP(F38, Indices!$F:$G, 2, FALSE), E38)</f>
        <v/>
      </c>
      <c r="H38" t="str">
        <f ca="1">IF(AND('Library Prep'!$J$12 = "CD", LEN('Library Prep'!$B31)&gt;0), 'Library Prep'!$D31&amp;"", IF(LEN($G38)&gt;0, VLOOKUP(G38&amp;"-5", Indices!$F:$G, 2,FALSE), ""))</f>
        <v/>
      </c>
      <c r="I38" t="str">
        <f>IF(AND('Library Prep'!$J$12 &lt;&gt; "CD", LEN('Library Prep'!$D31)&gt;0), 'Library Prep'!$D31, "")</f>
        <v/>
      </c>
    </row>
    <row r="39" spans="1:9">
      <c r="A39" t="str">
        <f>IF(LEN('Library Prep'!$B32)&gt;0,'Library Prep'!$B32,"")</f>
        <v/>
      </c>
      <c r="B39" t="str">
        <f>IF(AND(LEN(TRIM('Library Prep'!$C$2)) &gt; 0, LEN(TRIM('Library Prep'!$B32))&gt;0), 'Library Prep'!$B32 &amp; "-" &amp; 'Library Prep'!$C$2, "")</f>
        <v/>
      </c>
      <c r="C39" t="str">
        <f>IF(AND(LEN('Library Prep'!$J32)&gt;0, LEN(TRIM('Library Prep'!$B32)) &gt; 0), IF('Library Prep'!$J$12="CD", 'Library Prep'!$K32, RIGHT('Library Prep'!$J32, 1)), "")</f>
        <v/>
      </c>
      <c r="D39" t="str">
        <f>IF(LEN($C39)=0, "", IF('Library Prep'!$J$12 = "CD", VLOOKUP($C39, Indices!$H$8:$J$103, 2, FALSE), 'Library Prep'!$K32))</f>
        <v/>
      </c>
      <c r="E39" t="str">
        <f ca="1">IF(AND('Library Prep'!$J$12="CD", LEN(D39)&gt;0),
VLOOKUP(D39, Indices!$F:$G, 2, FALSE),
IF(LEN(D39)&gt;0,LEFT(VLOOKUP(D39, OFFSET(Indices!$H$8:$J$103, 0, MATCH('Library Prep'!$J32, Indices!$H$6:$AF$6,0)-1), 2,FALSE),LEN(VLOOKUP(D39, OFFSET(Indices!$H$8:$J$103, 0, MATCH('Library Prep'!$J32, Indices!$H$6:$AF$6,0)-1), 2,FALSE))-2), ""))</f>
        <v/>
      </c>
      <c r="F39" t="str">
        <f ca="1">IF(AND('Library Prep'!$J$12="CD", LEN($C39)&gt;0), VLOOKUP($C39, Indices!$H$8:$J$103, 3, FALSE), IF(AND(LEN($C39)&gt;0, LEN($E39)&gt;0), VLOOKUP($E39&amp;"-7", Indices!$F:$G, 2,FALSE), ""))</f>
        <v/>
      </c>
      <c r="G39" t="str">
        <f ca="1">IF(AND('Library Prep'!$J$12="CD", LEN(F39)&gt;0), VLOOKUP(F39, Indices!$F:$G, 2, FALSE), E39)</f>
        <v/>
      </c>
      <c r="H39" t="str">
        <f ca="1">IF(AND('Library Prep'!$J$12 = "CD", LEN('Library Prep'!$B32)&gt;0), 'Library Prep'!$D32&amp;"", IF(LEN($G39)&gt;0, VLOOKUP(G39&amp;"-5", Indices!$F:$G, 2,FALSE), ""))</f>
        <v/>
      </c>
      <c r="I39" t="str">
        <f>IF(AND('Library Prep'!$J$12 &lt;&gt; "CD", LEN('Library Prep'!$D32)&gt;0), 'Library Prep'!$D32, "")</f>
        <v/>
      </c>
    </row>
    <row r="40" spans="1:9">
      <c r="A40" t="str">
        <f>IF(LEN('Library Prep'!$B33)&gt;0,'Library Prep'!$B33,"")</f>
        <v/>
      </c>
      <c r="B40" t="str">
        <f>IF(AND(LEN(TRIM('Library Prep'!$C$2)) &gt; 0, LEN(TRIM('Library Prep'!$B33))&gt;0), 'Library Prep'!$B33 &amp; "-" &amp; 'Library Prep'!$C$2, "")</f>
        <v/>
      </c>
      <c r="C40" t="str">
        <f>IF(AND(LEN('Library Prep'!$J33)&gt;0, LEN(TRIM('Library Prep'!$B33)) &gt; 0), IF('Library Prep'!$J$12="CD", 'Library Prep'!$K33, RIGHT('Library Prep'!$J33, 1)), "")</f>
        <v/>
      </c>
      <c r="D40" t="str">
        <f>IF(LEN($C40)=0, "", IF('Library Prep'!$J$12 = "CD", VLOOKUP($C40, Indices!$H$8:$J$103, 2, FALSE), 'Library Prep'!$K33))</f>
        <v/>
      </c>
      <c r="E40" t="str">
        <f ca="1">IF(AND('Library Prep'!$J$12="CD", LEN(D40)&gt;0),
VLOOKUP(D40, Indices!$F:$G, 2, FALSE),
IF(LEN(D40)&gt;0,LEFT(VLOOKUP(D40, OFFSET(Indices!$H$8:$J$103, 0, MATCH('Library Prep'!$J33, Indices!$H$6:$AF$6,0)-1), 2,FALSE),LEN(VLOOKUP(D40, OFFSET(Indices!$H$8:$J$103, 0, MATCH('Library Prep'!$J33, Indices!$H$6:$AF$6,0)-1), 2,FALSE))-2), ""))</f>
        <v/>
      </c>
      <c r="F40" t="str">
        <f ca="1">IF(AND('Library Prep'!$J$12="CD", LEN($C40)&gt;0), VLOOKUP($C40, Indices!$H$8:$J$103, 3, FALSE), IF(AND(LEN($C40)&gt;0, LEN($E40)&gt;0), VLOOKUP($E40&amp;"-7", Indices!$F:$G, 2,FALSE), ""))</f>
        <v/>
      </c>
      <c r="G40" t="str">
        <f ca="1">IF(AND('Library Prep'!$J$12="CD", LEN(F40)&gt;0), VLOOKUP(F40, Indices!$F:$G, 2, FALSE), E40)</f>
        <v/>
      </c>
      <c r="H40" t="str">
        <f ca="1">IF(AND('Library Prep'!$J$12 = "CD", LEN('Library Prep'!$B33)&gt;0), 'Library Prep'!$D33&amp;"", IF(LEN($G40)&gt;0, VLOOKUP(G40&amp;"-5", Indices!$F:$G, 2,FALSE), ""))</f>
        <v/>
      </c>
      <c r="I40" t="str">
        <f>IF(AND('Library Prep'!$J$12 &lt;&gt; "CD", LEN('Library Prep'!$D33)&gt;0), 'Library Prep'!$D33, "")</f>
        <v/>
      </c>
    </row>
    <row r="41" spans="1:9">
      <c r="A41" t="str">
        <f>IF(LEN('Library Prep'!$B34)&gt;0,'Library Prep'!$B34,"")</f>
        <v/>
      </c>
      <c r="B41" t="str">
        <f>IF(AND(LEN(TRIM('Library Prep'!$C$2)) &gt; 0, LEN(TRIM('Library Prep'!$B34))&gt;0), 'Library Prep'!$B34 &amp; "-" &amp; 'Library Prep'!$C$2, "")</f>
        <v/>
      </c>
      <c r="C41" t="str">
        <f>IF(AND(LEN('Library Prep'!$J34)&gt;0, LEN(TRIM('Library Prep'!$B34)) &gt; 0), IF('Library Prep'!$J$12="CD", 'Library Prep'!$K34, RIGHT('Library Prep'!$J34, 1)), "")</f>
        <v/>
      </c>
      <c r="D41" t="str">
        <f>IF(LEN($C41)=0, "", IF('Library Prep'!$J$12 = "CD", VLOOKUP($C41, Indices!$H$8:$J$103, 2, FALSE), 'Library Prep'!$K34))</f>
        <v/>
      </c>
      <c r="E41" t="str">
        <f ca="1">IF(AND('Library Prep'!$J$12="CD", LEN(D41)&gt;0),
VLOOKUP(D41, Indices!$F:$G, 2, FALSE),
IF(LEN(D41)&gt;0,LEFT(VLOOKUP(D41, OFFSET(Indices!$H$8:$J$103, 0, MATCH('Library Prep'!$J34, Indices!$H$6:$AF$6,0)-1), 2,FALSE),LEN(VLOOKUP(D41, OFFSET(Indices!$H$8:$J$103, 0, MATCH('Library Prep'!$J34, Indices!$H$6:$AF$6,0)-1), 2,FALSE))-2), ""))</f>
        <v/>
      </c>
      <c r="F41" t="str">
        <f ca="1">IF(AND('Library Prep'!$J$12="CD", LEN($C41)&gt;0), VLOOKUP($C41, Indices!$H$8:$J$103, 3, FALSE), IF(AND(LEN($C41)&gt;0, LEN($E41)&gt;0), VLOOKUP($E41&amp;"-7", Indices!$F:$G, 2,FALSE), ""))</f>
        <v/>
      </c>
      <c r="G41" t="str">
        <f ca="1">IF(AND('Library Prep'!$J$12="CD", LEN(F41)&gt;0), VLOOKUP(F41, Indices!$F:$G, 2, FALSE), E41)</f>
        <v/>
      </c>
      <c r="H41" t="str">
        <f ca="1">IF(AND('Library Prep'!$J$12 = "CD", LEN('Library Prep'!$B34)&gt;0), 'Library Prep'!$D34&amp;"", IF(LEN($G41)&gt;0, VLOOKUP(G41&amp;"-5", Indices!$F:$G, 2,FALSE), ""))</f>
        <v/>
      </c>
      <c r="I41" t="str">
        <f>IF(AND('Library Prep'!$J$12 &lt;&gt; "CD", LEN('Library Prep'!$D34)&gt;0), 'Library Prep'!$D34, "")</f>
        <v/>
      </c>
    </row>
    <row r="42" spans="1:9">
      <c r="A42" t="str">
        <f>IF(LEN('Library Prep'!$B35)&gt;0,'Library Prep'!$B35,"")</f>
        <v/>
      </c>
      <c r="B42" t="str">
        <f>IF(AND(LEN(TRIM('Library Prep'!$C$2)) &gt; 0, LEN(TRIM('Library Prep'!$B35))&gt;0), 'Library Prep'!$B35 &amp; "-" &amp; 'Library Prep'!$C$2, "")</f>
        <v/>
      </c>
      <c r="C42" t="str">
        <f>IF(AND(LEN('Library Prep'!$J35)&gt;0, LEN(TRIM('Library Prep'!$B35)) &gt; 0), IF('Library Prep'!$J$12="CD", 'Library Prep'!$K35, RIGHT('Library Prep'!$J35, 1)), "")</f>
        <v/>
      </c>
      <c r="D42" t="str">
        <f>IF(LEN($C42)=0, "", IF('Library Prep'!$J$12 = "CD", VLOOKUP($C42, Indices!$H$8:$J$103, 2, FALSE), 'Library Prep'!$K35))</f>
        <v/>
      </c>
      <c r="E42" t="str">
        <f ca="1">IF(AND('Library Prep'!$J$12="CD", LEN(D42)&gt;0),
VLOOKUP(D42, Indices!$F:$G, 2, FALSE),
IF(LEN(D42)&gt;0,LEFT(VLOOKUP(D42, OFFSET(Indices!$H$8:$J$103, 0, MATCH('Library Prep'!$J35, Indices!$H$6:$AF$6,0)-1), 2,FALSE),LEN(VLOOKUP(D42, OFFSET(Indices!$H$8:$J$103, 0, MATCH('Library Prep'!$J35, Indices!$H$6:$AF$6,0)-1), 2,FALSE))-2), ""))</f>
        <v/>
      </c>
      <c r="F42" t="str">
        <f ca="1">IF(AND('Library Prep'!$J$12="CD", LEN($C42)&gt;0), VLOOKUP($C42, Indices!$H$8:$J$103, 3, FALSE), IF(AND(LEN($C42)&gt;0, LEN($E42)&gt;0), VLOOKUP($E42&amp;"-7", Indices!$F:$G, 2,FALSE), ""))</f>
        <v/>
      </c>
      <c r="G42" t="str">
        <f ca="1">IF(AND('Library Prep'!$J$12="CD", LEN(F42)&gt;0), VLOOKUP(F42, Indices!$F:$G, 2, FALSE), E42)</f>
        <v/>
      </c>
      <c r="H42" t="str">
        <f ca="1">IF(AND('Library Prep'!$J$12 = "CD", LEN('Library Prep'!$B35)&gt;0), 'Library Prep'!$D35&amp;"", IF(LEN($G42)&gt;0, VLOOKUP(G42&amp;"-5", Indices!$F:$G, 2,FALSE), ""))</f>
        <v/>
      </c>
      <c r="I42" t="str">
        <f>IF(AND('Library Prep'!$J$12 &lt;&gt; "CD", LEN('Library Prep'!$D35)&gt;0), 'Library Prep'!$D35, "")</f>
        <v/>
      </c>
    </row>
    <row r="43" spans="1:9">
      <c r="A43" t="str">
        <f>IF(LEN('Library Prep'!$B36)&gt;0,'Library Prep'!$B36,"")</f>
        <v/>
      </c>
      <c r="B43" t="str">
        <f>IF(AND(LEN(TRIM('Library Prep'!$C$2)) &gt; 0, LEN(TRIM('Library Prep'!$B36))&gt;0), 'Library Prep'!$B36 &amp; "-" &amp; 'Library Prep'!$C$2, "")</f>
        <v/>
      </c>
      <c r="C43" t="str">
        <f>IF(AND(LEN('Library Prep'!$J36)&gt;0, LEN(TRIM('Library Prep'!$B36)) &gt; 0), IF('Library Prep'!$J$12="CD", 'Library Prep'!$K36, RIGHT('Library Prep'!$J36, 1)), "")</f>
        <v/>
      </c>
      <c r="D43" t="str">
        <f>IF(LEN($C43)=0, "", IF('Library Prep'!$J$12 = "CD", VLOOKUP($C43, Indices!$H$8:$J$103, 2, FALSE), 'Library Prep'!$K36))</f>
        <v/>
      </c>
      <c r="E43" t="str">
        <f ca="1">IF(AND('Library Prep'!$J$12="CD", LEN(D43)&gt;0),
VLOOKUP(D43, Indices!$F:$G, 2, FALSE),
IF(LEN(D43)&gt;0,LEFT(VLOOKUP(D43, OFFSET(Indices!$H$8:$J$103, 0, MATCH('Library Prep'!$J36, Indices!$H$6:$AF$6,0)-1), 2,FALSE),LEN(VLOOKUP(D43, OFFSET(Indices!$H$8:$J$103, 0, MATCH('Library Prep'!$J36, Indices!$H$6:$AF$6,0)-1), 2,FALSE))-2), ""))</f>
        <v/>
      </c>
      <c r="F43" t="str">
        <f ca="1">IF(AND('Library Prep'!$J$12="CD", LEN($C43)&gt;0), VLOOKUP($C43, Indices!$H$8:$J$103, 3, FALSE), IF(AND(LEN($C43)&gt;0, LEN($E43)&gt;0), VLOOKUP($E43&amp;"-7", Indices!$F:$G, 2,FALSE), ""))</f>
        <v/>
      </c>
      <c r="G43" t="str">
        <f ca="1">IF(AND('Library Prep'!$J$12="CD", LEN(F43)&gt;0), VLOOKUP(F43, Indices!$F:$G, 2, FALSE), E43)</f>
        <v/>
      </c>
      <c r="H43" t="str">
        <f ca="1">IF(AND('Library Prep'!$J$12 = "CD", LEN('Library Prep'!$B36)&gt;0), 'Library Prep'!$D36&amp;"", IF(LEN($G43)&gt;0, VLOOKUP(G43&amp;"-5", Indices!$F:$G, 2,FALSE), ""))</f>
        <v/>
      </c>
      <c r="I43" t="str">
        <f>IF(AND('Library Prep'!$J$12 &lt;&gt; "CD", LEN('Library Prep'!$D36)&gt;0), 'Library Prep'!$D36, "")</f>
        <v/>
      </c>
    </row>
    <row r="44" spans="1:9">
      <c r="A44" t="str">
        <f>IF(LEN('Library Prep'!$B37)&gt;0,'Library Prep'!$B37,"")</f>
        <v/>
      </c>
      <c r="B44" t="str">
        <f>IF(AND(LEN(TRIM('Library Prep'!$C$2)) &gt; 0, LEN(TRIM('Library Prep'!$B37))&gt;0), 'Library Prep'!$B37 &amp; "-" &amp; 'Library Prep'!$C$2, "")</f>
        <v/>
      </c>
      <c r="C44" t="str">
        <f>IF(AND(LEN('Library Prep'!$J37)&gt;0, LEN(TRIM('Library Prep'!$B37)) &gt; 0), IF('Library Prep'!$J$12="CD", 'Library Prep'!$K37, RIGHT('Library Prep'!$J37, 1)), "")</f>
        <v/>
      </c>
      <c r="D44" t="str">
        <f>IF(LEN($C44)=0, "", IF('Library Prep'!$J$12 = "CD", VLOOKUP($C44, Indices!$H$8:$J$103, 2, FALSE), 'Library Prep'!$K37))</f>
        <v/>
      </c>
      <c r="E44" t="str">
        <f ca="1">IF(AND('Library Prep'!$J$12="CD", LEN(D44)&gt;0),
VLOOKUP(D44, Indices!$F:$G, 2, FALSE),
IF(LEN(D44)&gt;0,LEFT(VLOOKUP(D44, OFFSET(Indices!$H$8:$J$103, 0, MATCH('Library Prep'!$J37, Indices!$H$6:$AF$6,0)-1), 2,FALSE),LEN(VLOOKUP(D44, OFFSET(Indices!$H$8:$J$103, 0, MATCH('Library Prep'!$J37, Indices!$H$6:$AF$6,0)-1), 2,FALSE))-2), ""))</f>
        <v/>
      </c>
      <c r="F44" t="str">
        <f ca="1">IF(AND('Library Prep'!$J$12="CD", LEN($C44)&gt;0), VLOOKUP($C44, Indices!$H$8:$J$103, 3, FALSE), IF(AND(LEN($C44)&gt;0, LEN($E44)&gt;0), VLOOKUP($E44&amp;"-7", Indices!$F:$G, 2,FALSE), ""))</f>
        <v/>
      </c>
      <c r="G44" t="str">
        <f ca="1">IF(AND('Library Prep'!$J$12="CD", LEN(F44)&gt;0), VLOOKUP(F44, Indices!$F:$G, 2, FALSE), E44)</f>
        <v/>
      </c>
      <c r="H44" t="str">
        <f ca="1">IF(AND('Library Prep'!$J$12 = "CD", LEN('Library Prep'!$B37)&gt;0), 'Library Prep'!$D37&amp;"", IF(LEN($G44)&gt;0, VLOOKUP(G44&amp;"-5", Indices!$F:$G, 2,FALSE), ""))</f>
        <v/>
      </c>
      <c r="I44" t="str">
        <f>IF(AND('Library Prep'!$J$12 &lt;&gt; "CD", LEN('Library Prep'!$D37)&gt;0), 'Library Prep'!$D37, "")</f>
        <v/>
      </c>
    </row>
    <row r="45" spans="1:9">
      <c r="A45" t="str">
        <f>IF(LEN('Library Prep'!$B38)&gt;0,'Library Prep'!$B38,"")</f>
        <v/>
      </c>
      <c r="B45" t="str">
        <f>IF(AND(LEN(TRIM('Library Prep'!$C$2)) &gt; 0, LEN(TRIM('Library Prep'!$B38))&gt;0), 'Library Prep'!$B38 &amp; "-" &amp; 'Library Prep'!$C$2, "")</f>
        <v/>
      </c>
      <c r="C45" t="str">
        <f>IF(AND(LEN('Library Prep'!$J38)&gt;0, LEN(TRIM('Library Prep'!$B38)) &gt; 0), IF('Library Prep'!$J$12="CD", 'Library Prep'!$K38, RIGHT('Library Prep'!$J38, 1)), "")</f>
        <v/>
      </c>
      <c r="D45" t="str">
        <f>IF(LEN($C45)=0, "", IF('Library Prep'!$J$12 = "CD", VLOOKUP($C45, Indices!$H$8:$J$103, 2, FALSE), 'Library Prep'!$K38))</f>
        <v/>
      </c>
      <c r="E45" t="str">
        <f ca="1">IF(AND('Library Prep'!$J$12="CD", LEN(D45)&gt;0),
VLOOKUP(D45, Indices!$F:$G, 2, FALSE),
IF(LEN(D45)&gt;0,LEFT(VLOOKUP(D45, OFFSET(Indices!$H$8:$J$103, 0, MATCH('Library Prep'!$J38, Indices!$H$6:$AF$6,0)-1), 2,FALSE),LEN(VLOOKUP(D45, OFFSET(Indices!$H$8:$J$103, 0, MATCH('Library Prep'!$J38, Indices!$H$6:$AF$6,0)-1), 2,FALSE))-2), ""))</f>
        <v/>
      </c>
      <c r="F45" t="str">
        <f ca="1">IF(AND('Library Prep'!$J$12="CD", LEN($C45)&gt;0), VLOOKUP($C45, Indices!$H$8:$J$103, 3, FALSE), IF(AND(LEN($C45)&gt;0, LEN($E45)&gt;0), VLOOKUP($E45&amp;"-7", Indices!$F:$G, 2,FALSE), ""))</f>
        <v/>
      </c>
      <c r="G45" t="str">
        <f ca="1">IF(AND('Library Prep'!$J$12="CD", LEN(F45)&gt;0), VLOOKUP(F45, Indices!$F:$G, 2, FALSE), E45)</f>
        <v/>
      </c>
      <c r="H45" t="str">
        <f ca="1">IF(AND('Library Prep'!$J$12 = "CD", LEN('Library Prep'!$B38)&gt;0), 'Library Prep'!$D38&amp;"", IF(LEN($G45)&gt;0, VLOOKUP(G45&amp;"-5", Indices!$F:$G, 2,FALSE), ""))</f>
        <v/>
      </c>
      <c r="I45" t="str">
        <f>IF(AND('Library Prep'!$J$12 &lt;&gt; "CD", LEN('Library Prep'!$D38)&gt;0), 'Library Prep'!$D38, "")</f>
        <v/>
      </c>
    </row>
    <row r="46" spans="1:9">
      <c r="A46" t="str">
        <f>IF(LEN('Library Prep'!$B39)&gt;0,'Library Prep'!$B39,"")</f>
        <v/>
      </c>
      <c r="B46" t="str">
        <f>IF(AND(LEN(TRIM('Library Prep'!$C$2)) &gt; 0, LEN(TRIM('Library Prep'!$B39))&gt;0), 'Library Prep'!$B39 &amp; "-" &amp; 'Library Prep'!$C$2, "")</f>
        <v/>
      </c>
      <c r="C46" t="str">
        <f>IF(AND(LEN('Library Prep'!$J39)&gt;0, LEN(TRIM('Library Prep'!$B39)) &gt; 0), IF('Library Prep'!$J$12="CD", 'Library Prep'!$K39, RIGHT('Library Prep'!$J39, 1)), "")</f>
        <v/>
      </c>
      <c r="D46" t="str">
        <f>IF(LEN($C46)=0, "", IF('Library Prep'!$J$12 = "CD", VLOOKUP($C46, Indices!$H$8:$J$103, 2, FALSE), 'Library Prep'!$K39))</f>
        <v/>
      </c>
      <c r="E46" t="str">
        <f ca="1">IF(AND('Library Prep'!$J$12="CD", LEN(D46)&gt;0),
VLOOKUP(D46, Indices!$F:$G, 2, FALSE),
IF(LEN(D46)&gt;0,LEFT(VLOOKUP(D46, OFFSET(Indices!$H$8:$J$103, 0, MATCH('Library Prep'!$J39, Indices!$H$6:$AF$6,0)-1), 2,FALSE),LEN(VLOOKUP(D46, OFFSET(Indices!$H$8:$J$103, 0, MATCH('Library Prep'!$J39, Indices!$H$6:$AF$6,0)-1), 2,FALSE))-2), ""))</f>
        <v/>
      </c>
      <c r="F46" t="str">
        <f ca="1">IF(AND('Library Prep'!$J$12="CD", LEN($C46)&gt;0), VLOOKUP($C46, Indices!$H$8:$J$103, 3, FALSE), IF(AND(LEN($C46)&gt;0, LEN($E46)&gt;0), VLOOKUP($E46&amp;"-7", Indices!$F:$G, 2,FALSE), ""))</f>
        <v/>
      </c>
      <c r="G46" t="str">
        <f ca="1">IF(AND('Library Prep'!$J$12="CD", LEN(F46)&gt;0), VLOOKUP(F46, Indices!$F:$G, 2, FALSE), E46)</f>
        <v/>
      </c>
      <c r="H46" t="str">
        <f ca="1">IF(AND('Library Prep'!$J$12 = "CD", LEN('Library Prep'!$B39)&gt;0), 'Library Prep'!$D39&amp;"", IF(LEN($G46)&gt;0, VLOOKUP(G46&amp;"-5", Indices!$F:$G, 2,FALSE), ""))</f>
        <v/>
      </c>
      <c r="I46" t="str">
        <f>IF(AND('Library Prep'!$J$12 &lt;&gt; "CD", LEN('Library Prep'!$D39)&gt;0), 'Library Prep'!$D39, "")</f>
        <v/>
      </c>
    </row>
    <row r="47" spans="1:9">
      <c r="A47" t="str">
        <f>IF(LEN('Library Prep'!$B40)&gt;0,'Library Prep'!$B40,"")</f>
        <v/>
      </c>
      <c r="B47" t="str">
        <f>IF(AND(LEN(TRIM('Library Prep'!$C$2)) &gt; 0, LEN(TRIM('Library Prep'!$B40))&gt;0), 'Library Prep'!$B40 &amp; "-" &amp; 'Library Prep'!$C$2, "")</f>
        <v/>
      </c>
      <c r="C47" t="str">
        <f>IF(AND(LEN('Library Prep'!$J40)&gt;0, LEN(TRIM('Library Prep'!$B40)) &gt; 0), IF('Library Prep'!$J$12="CD", 'Library Prep'!$K40, RIGHT('Library Prep'!$J40, 1)), "")</f>
        <v/>
      </c>
      <c r="D47" t="str">
        <f>IF(LEN($C47)=0, "", IF('Library Prep'!$J$12 = "CD", VLOOKUP($C47, Indices!$H$8:$J$103, 2, FALSE), 'Library Prep'!$K40))</f>
        <v/>
      </c>
      <c r="E47" t="str">
        <f ca="1">IF(AND('Library Prep'!$J$12="CD", LEN(D47)&gt;0),
VLOOKUP(D47, Indices!$F:$G, 2, FALSE),
IF(LEN(D47)&gt;0,LEFT(VLOOKUP(D47, OFFSET(Indices!$H$8:$J$103, 0, MATCH('Library Prep'!$J40, Indices!$H$6:$AF$6,0)-1), 2,FALSE),LEN(VLOOKUP(D47, OFFSET(Indices!$H$8:$J$103, 0, MATCH('Library Prep'!$J40, Indices!$H$6:$AF$6,0)-1), 2,FALSE))-2), ""))</f>
        <v/>
      </c>
      <c r="F47" t="str">
        <f ca="1">IF(AND('Library Prep'!$J$12="CD", LEN($C47)&gt;0), VLOOKUP($C47, Indices!$H$8:$J$103, 3, FALSE), IF(AND(LEN($C47)&gt;0, LEN($E47)&gt;0), VLOOKUP($E47&amp;"-7", Indices!$F:$G, 2,FALSE), ""))</f>
        <v/>
      </c>
      <c r="G47" t="str">
        <f ca="1">IF(AND('Library Prep'!$J$12="CD", LEN(F47)&gt;0), VLOOKUP(F47, Indices!$F:$G, 2, FALSE), E47)</f>
        <v/>
      </c>
      <c r="H47" t="str">
        <f ca="1">IF(AND('Library Prep'!$J$12 = "CD", LEN('Library Prep'!$B40)&gt;0), 'Library Prep'!$D40&amp;"", IF(LEN($G47)&gt;0, VLOOKUP(G47&amp;"-5", Indices!$F:$G, 2,FALSE), ""))</f>
        <v/>
      </c>
      <c r="I47" t="str">
        <f>IF(AND('Library Prep'!$J$12 &lt;&gt; "CD", LEN('Library Prep'!$D40)&gt;0), 'Library Prep'!$D40, "")</f>
        <v/>
      </c>
    </row>
    <row r="48" spans="1:9">
      <c r="A48" t="str">
        <f>IF(LEN('Library Prep'!$B41)&gt;0,'Library Prep'!$B41,"")</f>
        <v/>
      </c>
      <c r="B48" t="str">
        <f>IF(AND(LEN(TRIM('Library Prep'!$C$2)) &gt; 0, LEN(TRIM('Library Prep'!$B41))&gt;0), 'Library Prep'!$B41 &amp; "-" &amp; 'Library Prep'!$C$2, "")</f>
        <v/>
      </c>
      <c r="C48" t="str">
        <f>IF(AND(LEN('Library Prep'!$J41)&gt;0, LEN(TRIM('Library Prep'!$B41)) &gt; 0), IF('Library Prep'!$J$12="CD", 'Library Prep'!$K41, RIGHT('Library Prep'!$J41, 1)), "")</f>
        <v/>
      </c>
      <c r="D48" t="str">
        <f>IF(LEN($C48)=0, "", IF('Library Prep'!$J$12 = "CD", VLOOKUP($C48, Indices!$H$8:$J$103, 2, FALSE), 'Library Prep'!$K41))</f>
        <v/>
      </c>
      <c r="E48" t="str">
        <f ca="1">IF(AND('Library Prep'!$J$12="CD", LEN(D48)&gt;0),
VLOOKUP(D48, Indices!$F:$G, 2, FALSE),
IF(LEN(D48)&gt;0,LEFT(VLOOKUP(D48, OFFSET(Indices!$H$8:$J$103, 0, MATCH('Library Prep'!$J41, Indices!$H$6:$AF$6,0)-1), 2,FALSE),LEN(VLOOKUP(D48, OFFSET(Indices!$H$8:$J$103, 0, MATCH('Library Prep'!$J41, Indices!$H$6:$AF$6,0)-1), 2,FALSE))-2), ""))</f>
        <v/>
      </c>
      <c r="F48" t="str">
        <f ca="1">IF(AND('Library Prep'!$J$12="CD", LEN($C48)&gt;0), VLOOKUP($C48, Indices!$H$8:$J$103, 3, FALSE), IF(AND(LEN($C48)&gt;0, LEN($E48)&gt;0), VLOOKUP($E48&amp;"-7", Indices!$F:$G, 2,FALSE), ""))</f>
        <v/>
      </c>
      <c r="G48" t="str">
        <f ca="1">IF(AND('Library Prep'!$J$12="CD", LEN(F48)&gt;0), VLOOKUP(F48, Indices!$F:$G, 2, FALSE), E48)</f>
        <v/>
      </c>
      <c r="H48" t="str">
        <f ca="1">IF(AND('Library Prep'!$J$12 = "CD", LEN('Library Prep'!$B41)&gt;0), 'Library Prep'!$D41&amp;"", IF(LEN($G48)&gt;0, VLOOKUP(G48&amp;"-5", Indices!$F:$G, 2,FALSE), ""))</f>
        <v/>
      </c>
      <c r="I48" t="str">
        <f>IF(AND('Library Prep'!$J$12 &lt;&gt; "CD", LEN('Library Prep'!$D41)&gt;0), 'Library Prep'!$D41, "")</f>
        <v/>
      </c>
    </row>
    <row r="49" spans="1:9">
      <c r="A49" t="str">
        <f>IF(LEN('Library Prep'!$B42)&gt;0,'Library Prep'!$B42,"")</f>
        <v/>
      </c>
      <c r="B49" t="str">
        <f>IF(AND(LEN(TRIM('Library Prep'!$C$2)) &gt; 0, LEN(TRIM('Library Prep'!$B42))&gt;0), 'Library Prep'!$B42 &amp; "-" &amp; 'Library Prep'!$C$2, "")</f>
        <v/>
      </c>
      <c r="C49" t="str">
        <f>IF(AND(LEN('Library Prep'!$J42)&gt;0, LEN(TRIM('Library Prep'!$B42)) &gt; 0), IF('Library Prep'!$J$12="CD", 'Library Prep'!$K42, RIGHT('Library Prep'!$J42, 1)), "")</f>
        <v/>
      </c>
      <c r="D49" t="str">
        <f>IF(LEN($C49)=0, "", IF('Library Prep'!$J$12 = "CD", VLOOKUP($C49, Indices!$H$8:$J$103, 2, FALSE), 'Library Prep'!$K42))</f>
        <v/>
      </c>
      <c r="E49" t="str">
        <f ca="1">IF(AND('Library Prep'!$J$12="CD", LEN(D49)&gt;0),
VLOOKUP(D49, Indices!$F:$G, 2, FALSE),
IF(LEN(D49)&gt;0,LEFT(VLOOKUP(D49, OFFSET(Indices!$H$8:$J$103, 0, MATCH('Library Prep'!$J42, Indices!$H$6:$AF$6,0)-1), 2,FALSE),LEN(VLOOKUP(D49, OFFSET(Indices!$H$8:$J$103, 0, MATCH('Library Prep'!$J42, Indices!$H$6:$AF$6,0)-1), 2,FALSE))-2), ""))</f>
        <v/>
      </c>
      <c r="F49" t="str">
        <f ca="1">IF(AND('Library Prep'!$J$12="CD", LEN($C49)&gt;0), VLOOKUP($C49, Indices!$H$8:$J$103, 3, FALSE), IF(AND(LEN($C49)&gt;0, LEN($E49)&gt;0), VLOOKUP($E49&amp;"-7", Indices!$F:$G, 2,FALSE), ""))</f>
        <v/>
      </c>
      <c r="G49" t="str">
        <f ca="1">IF(AND('Library Prep'!$J$12="CD", LEN(F49)&gt;0), VLOOKUP(F49, Indices!$F:$G, 2, FALSE), E49)</f>
        <v/>
      </c>
      <c r="H49" t="str">
        <f ca="1">IF(AND('Library Prep'!$J$12 = "CD", LEN('Library Prep'!$B42)&gt;0), 'Library Prep'!$D42&amp;"", IF(LEN($G49)&gt;0, VLOOKUP(G49&amp;"-5", Indices!$F:$G, 2,FALSE), ""))</f>
        <v/>
      </c>
      <c r="I49" t="str">
        <f>IF(AND('Library Prep'!$J$12 &lt;&gt; "CD", LEN('Library Prep'!$D42)&gt;0), 'Library Prep'!$D42, "")</f>
        <v/>
      </c>
    </row>
    <row r="50" spans="1:9">
      <c r="A50" t="str">
        <f>IF(LEN('Library Prep'!$B43)&gt;0,'Library Prep'!$B43,"")</f>
        <v/>
      </c>
      <c r="B50" t="str">
        <f>IF(AND(LEN(TRIM('Library Prep'!$C$2)) &gt; 0, LEN(TRIM('Library Prep'!$B43))&gt;0), 'Library Prep'!$B43 &amp; "-" &amp; 'Library Prep'!$C$2, "")</f>
        <v/>
      </c>
      <c r="C50" t="str">
        <f>IF(AND(LEN('Library Prep'!$J43)&gt;0, LEN(TRIM('Library Prep'!$B43)) &gt; 0), IF('Library Prep'!$J$12="CD", 'Library Prep'!$K43, RIGHT('Library Prep'!$J43, 1)), "")</f>
        <v/>
      </c>
      <c r="D50" t="str">
        <f>IF(LEN($C50)=0, "", IF('Library Prep'!$J$12 = "CD", VLOOKUP($C50, Indices!$H$8:$J$103, 2, FALSE), 'Library Prep'!$K43))</f>
        <v/>
      </c>
      <c r="E50" t="str">
        <f ca="1">IF(AND('Library Prep'!$J$12="CD", LEN(D50)&gt;0),
VLOOKUP(D50, Indices!$F:$G, 2, FALSE),
IF(LEN(D50)&gt;0,LEFT(VLOOKUP(D50, OFFSET(Indices!$H$8:$J$103, 0, MATCH('Library Prep'!$J43, Indices!$H$6:$AF$6,0)-1), 2,FALSE),LEN(VLOOKUP(D50, OFFSET(Indices!$H$8:$J$103, 0, MATCH('Library Prep'!$J43, Indices!$H$6:$AF$6,0)-1), 2,FALSE))-2), ""))</f>
        <v/>
      </c>
      <c r="F50" t="str">
        <f ca="1">IF(AND('Library Prep'!$J$12="CD", LEN($C50)&gt;0), VLOOKUP($C50, Indices!$H$8:$J$103, 3, FALSE), IF(AND(LEN($C50)&gt;0, LEN($E50)&gt;0), VLOOKUP($E50&amp;"-7", Indices!$F:$G, 2,FALSE), ""))</f>
        <v/>
      </c>
      <c r="G50" t="str">
        <f ca="1">IF(AND('Library Prep'!$J$12="CD", LEN(F50)&gt;0), VLOOKUP(F50, Indices!$F:$G, 2, FALSE), E50)</f>
        <v/>
      </c>
      <c r="H50" t="str">
        <f ca="1">IF(AND('Library Prep'!$J$12 = "CD", LEN('Library Prep'!$B43)&gt;0), 'Library Prep'!$D43&amp;"", IF(LEN($G50)&gt;0, VLOOKUP(G50&amp;"-5", Indices!$F:$G, 2,FALSE), ""))</f>
        <v/>
      </c>
      <c r="I50" t="str">
        <f>IF(AND('Library Prep'!$J$12 &lt;&gt; "CD", LEN('Library Prep'!$D43)&gt;0), 'Library Prep'!$D43, "")</f>
        <v/>
      </c>
    </row>
    <row r="51" spans="1:9">
      <c r="A51" t="str">
        <f>IF(LEN('Library Prep'!$B44)&gt;0,'Library Prep'!$B44,"")</f>
        <v/>
      </c>
      <c r="B51" t="str">
        <f>IF(AND(LEN(TRIM('Library Prep'!$C$2)) &gt; 0, LEN(TRIM('Library Prep'!$B44))&gt;0), 'Library Prep'!$B44 &amp; "-" &amp; 'Library Prep'!$C$2, "")</f>
        <v/>
      </c>
      <c r="C51" t="str">
        <f>IF(AND(LEN('Library Prep'!$J44)&gt;0, LEN(TRIM('Library Prep'!$B44)) &gt; 0), IF('Library Prep'!$J$12="CD", 'Library Prep'!$K44, RIGHT('Library Prep'!$J44, 1)), "")</f>
        <v/>
      </c>
      <c r="D51" t="str">
        <f>IF(LEN($C51)=0, "", IF('Library Prep'!$J$12 = "CD", VLOOKUP($C51, Indices!$H$8:$J$103, 2, FALSE), 'Library Prep'!$K44))</f>
        <v/>
      </c>
      <c r="E51" t="str">
        <f ca="1">IF(AND('Library Prep'!$J$12="CD", LEN(D51)&gt;0),
VLOOKUP(D51, Indices!$F:$G, 2, FALSE),
IF(LEN(D51)&gt;0,LEFT(VLOOKUP(D51, OFFSET(Indices!$H$8:$J$103, 0, MATCH('Library Prep'!$J44, Indices!$H$6:$AF$6,0)-1), 2,FALSE),LEN(VLOOKUP(D51, OFFSET(Indices!$H$8:$J$103, 0, MATCH('Library Prep'!$J44, Indices!$H$6:$AF$6,0)-1), 2,FALSE))-2), ""))</f>
        <v/>
      </c>
      <c r="F51" t="str">
        <f ca="1">IF(AND('Library Prep'!$J$12="CD", LEN($C51)&gt;0), VLOOKUP($C51, Indices!$H$8:$J$103, 3, FALSE), IF(AND(LEN($C51)&gt;0, LEN($E51)&gt;0), VLOOKUP($E51&amp;"-7", Indices!$F:$G, 2,FALSE), ""))</f>
        <v/>
      </c>
      <c r="G51" t="str">
        <f ca="1">IF(AND('Library Prep'!$J$12="CD", LEN(F51)&gt;0), VLOOKUP(F51, Indices!$F:$G, 2, FALSE), E51)</f>
        <v/>
      </c>
      <c r="H51" t="str">
        <f ca="1">IF(AND('Library Prep'!$J$12 = "CD", LEN('Library Prep'!$B44)&gt;0), 'Library Prep'!$D44&amp;"", IF(LEN($G51)&gt;0, VLOOKUP(G51&amp;"-5", Indices!$F:$G, 2,FALSE), ""))</f>
        <v/>
      </c>
      <c r="I51" t="str">
        <f>IF(AND('Library Prep'!$J$12 &lt;&gt; "CD", LEN('Library Prep'!$D44)&gt;0), 'Library Prep'!$D44, "")</f>
        <v/>
      </c>
    </row>
    <row r="52" spans="1:9">
      <c r="A52" t="str">
        <f>IF(LEN('Library Prep'!$B45)&gt;0,'Library Prep'!$B45,"")</f>
        <v/>
      </c>
      <c r="B52" t="str">
        <f>IF(AND(LEN(TRIM('Library Prep'!$C$2)) &gt; 0, LEN(TRIM('Library Prep'!$B45))&gt;0), 'Library Prep'!$B45 &amp; "-" &amp; 'Library Prep'!$C$2, "")</f>
        <v/>
      </c>
      <c r="C52" t="str">
        <f>IF(AND(LEN('Library Prep'!$J45)&gt;0, LEN(TRIM('Library Prep'!$B45)) &gt; 0), IF('Library Prep'!$J$12="CD", 'Library Prep'!$K45, RIGHT('Library Prep'!$J45, 1)), "")</f>
        <v/>
      </c>
      <c r="D52" t="str">
        <f>IF(LEN($C52)=0, "", IF('Library Prep'!$J$12 = "CD", VLOOKUP($C52, Indices!$H$8:$J$103, 2, FALSE), 'Library Prep'!$K45))</f>
        <v/>
      </c>
      <c r="E52" t="str">
        <f ca="1">IF(AND('Library Prep'!$J$12="CD", LEN(D52)&gt;0),
VLOOKUP(D52, Indices!$F:$G, 2, FALSE),
IF(LEN(D52)&gt;0,LEFT(VLOOKUP(D52, OFFSET(Indices!$H$8:$J$103, 0, MATCH('Library Prep'!$J45, Indices!$H$6:$AF$6,0)-1), 2,FALSE),LEN(VLOOKUP(D52, OFFSET(Indices!$H$8:$J$103, 0, MATCH('Library Prep'!$J45, Indices!$H$6:$AF$6,0)-1), 2,FALSE))-2), ""))</f>
        <v/>
      </c>
      <c r="F52" t="str">
        <f ca="1">IF(AND('Library Prep'!$J$12="CD", LEN($C52)&gt;0), VLOOKUP($C52, Indices!$H$8:$J$103, 3, FALSE), IF(AND(LEN($C52)&gt;0, LEN($E52)&gt;0), VLOOKUP($E52&amp;"-7", Indices!$F:$G, 2,FALSE), ""))</f>
        <v/>
      </c>
      <c r="G52" t="str">
        <f ca="1">IF(AND('Library Prep'!$J$12="CD", LEN(F52)&gt;0), VLOOKUP(F52, Indices!$F:$G, 2, FALSE), E52)</f>
        <v/>
      </c>
      <c r="H52" t="str">
        <f ca="1">IF(AND('Library Prep'!$J$12 = "CD", LEN('Library Prep'!$B45)&gt;0), 'Library Prep'!$D45&amp;"", IF(LEN($G52)&gt;0, VLOOKUP(G52&amp;"-5", Indices!$F:$G, 2,FALSE), ""))</f>
        <v/>
      </c>
      <c r="I52" t="str">
        <f>IF(AND('Library Prep'!$J$12 &lt;&gt; "CD", LEN('Library Prep'!$D45)&gt;0), 'Library Prep'!$D45, "")</f>
        <v/>
      </c>
    </row>
    <row r="53" spans="1:9">
      <c r="A53" t="str">
        <f>IF(LEN('Library Prep'!$B46)&gt;0,'Library Prep'!$B46,"")</f>
        <v/>
      </c>
      <c r="B53" t="str">
        <f>IF(AND(LEN(TRIM('Library Prep'!$C$2)) &gt; 0, LEN(TRIM('Library Prep'!$B46))&gt;0), 'Library Prep'!$B46 &amp; "-" &amp; 'Library Prep'!$C$2, "")</f>
        <v/>
      </c>
      <c r="C53" t="str">
        <f>IF(AND(LEN('Library Prep'!$J46)&gt;0, LEN(TRIM('Library Prep'!$B46)) &gt; 0), IF('Library Prep'!$J$12="CD", 'Library Prep'!$K46, RIGHT('Library Prep'!$J46, 1)), "")</f>
        <v/>
      </c>
      <c r="D53" t="str">
        <f>IF(LEN($C53)=0, "", IF('Library Prep'!$J$12 = "CD", VLOOKUP($C53, Indices!$H$8:$J$103, 2, FALSE), 'Library Prep'!$K46))</f>
        <v/>
      </c>
      <c r="E53" t="str">
        <f ca="1">IF(AND('Library Prep'!$J$12="CD", LEN(D53)&gt;0),
VLOOKUP(D53, Indices!$F:$G, 2, FALSE),
IF(LEN(D53)&gt;0,LEFT(VLOOKUP(D53, OFFSET(Indices!$H$8:$J$103, 0, MATCH('Library Prep'!$J46, Indices!$H$6:$AF$6,0)-1), 2,FALSE),LEN(VLOOKUP(D53, OFFSET(Indices!$H$8:$J$103, 0, MATCH('Library Prep'!$J46, Indices!$H$6:$AF$6,0)-1), 2,FALSE))-2), ""))</f>
        <v/>
      </c>
      <c r="F53" t="str">
        <f ca="1">IF(AND('Library Prep'!$J$12="CD", LEN($C53)&gt;0), VLOOKUP($C53, Indices!$H$8:$J$103, 3, FALSE), IF(AND(LEN($C53)&gt;0, LEN($E53)&gt;0), VLOOKUP($E53&amp;"-7", Indices!$F:$G, 2,FALSE), ""))</f>
        <v/>
      </c>
      <c r="G53" t="str">
        <f ca="1">IF(AND('Library Prep'!$J$12="CD", LEN(F53)&gt;0), VLOOKUP(F53, Indices!$F:$G, 2, FALSE), E53)</f>
        <v/>
      </c>
      <c r="H53" t="str">
        <f ca="1">IF(AND('Library Prep'!$J$12 = "CD", LEN('Library Prep'!$B46)&gt;0), 'Library Prep'!$D46&amp;"", IF(LEN($G53)&gt;0, VLOOKUP(G53&amp;"-5", Indices!$F:$G, 2,FALSE), ""))</f>
        <v/>
      </c>
      <c r="I53" t="str">
        <f>IF(AND('Library Prep'!$J$12 &lt;&gt; "CD", LEN('Library Prep'!$D46)&gt;0), 'Library Prep'!$D46, "")</f>
        <v/>
      </c>
    </row>
    <row r="54" spans="1:9">
      <c r="A54" t="str">
        <f>IF(LEN('Library Prep'!$B47)&gt;0,'Library Prep'!$B47,"")</f>
        <v/>
      </c>
      <c r="B54" t="str">
        <f>IF(AND(LEN(TRIM('Library Prep'!$C$2)) &gt; 0, LEN(TRIM('Library Prep'!$B47))&gt;0), 'Library Prep'!$B47 &amp; "-" &amp; 'Library Prep'!$C$2, "")</f>
        <v/>
      </c>
      <c r="C54" t="str">
        <f>IF(AND(LEN('Library Prep'!$J47)&gt;0, LEN(TRIM('Library Prep'!$B47)) &gt; 0), IF('Library Prep'!$J$12="CD", 'Library Prep'!$K47, RIGHT('Library Prep'!$J47, 1)), "")</f>
        <v/>
      </c>
      <c r="D54" t="str">
        <f>IF(LEN($C54)=0, "", IF('Library Prep'!$J$12 = "CD", VLOOKUP($C54, Indices!$H$8:$J$103, 2, FALSE), 'Library Prep'!$K47))</f>
        <v/>
      </c>
      <c r="E54" t="str">
        <f ca="1">IF(AND('Library Prep'!$J$12="CD", LEN(D54)&gt;0),
VLOOKUP(D54, Indices!$F:$G, 2, FALSE),
IF(LEN(D54)&gt;0,LEFT(VLOOKUP(D54, OFFSET(Indices!$H$8:$J$103, 0, MATCH('Library Prep'!$J47, Indices!$H$6:$AF$6,0)-1), 2,FALSE),LEN(VLOOKUP(D54, OFFSET(Indices!$H$8:$J$103, 0, MATCH('Library Prep'!$J47, Indices!$H$6:$AF$6,0)-1), 2,FALSE))-2), ""))</f>
        <v/>
      </c>
      <c r="F54" t="str">
        <f ca="1">IF(AND('Library Prep'!$J$12="CD", LEN($C54)&gt;0), VLOOKUP($C54, Indices!$H$8:$J$103, 3, FALSE), IF(AND(LEN($C54)&gt;0, LEN($E54)&gt;0), VLOOKUP($E54&amp;"-7", Indices!$F:$G, 2,FALSE), ""))</f>
        <v/>
      </c>
      <c r="G54" t="str">
        <f ca="1">IF(AND('Library Prep'!$J$12="CD", LEN(F54)&gt;0), VLOOKUP(F54, Indices!$F:$G, 2, FALSE), E54)</f>
        <v/>
      </c>
      <c r="H54" t="str">
        <f ca="1">IF(AND('Library Prep'!$J$12 = "CD", LEN('Library Prep'!$B47)&gt;0), 'Library Prep'!$D47&amp;"", IF(LEN($G54)&gt;0, VLOOKUP(G54&amp;"-5", Indices!$F:$G, 2,FALSE), ""))</f>
        <v/>
      </c>
      <c r="I54" t="str">
        <f>IF(AND('Library Prep'!$J$12 &lt;&gt; "CD", LEN('Library Prep'!$D47)&gt;0), 'Library Prep'!$D47, "")</f>
        <v/>
      </c>
    </row>
    <row r="55" spans="1:9">
      <c r="A55" t="str">
        <f>IF(LEN('Library Prep'!$B48)&gt;0,'Library Prep'!$B48,"")</f>
        <v/>
      </c>
      <c r="B55" t="str">
        <f>IF(AND(LEN(TRIM('Library Prep'!$C$2)) &gt; 0, LEN(TRIM('Library Prep'!$B48))&gt;0), 'Library Prep'!$B48 &amp; "-" &amp; 'Library Prep'!$C$2, "")</f>
        <v/>
      </c>
      <c r="C55" t="str">
        <f>IF(AND(LEN('Library Prep'!$J48)&gt;0, LEN(TRIM('Library Prep'!$B48)) &gt; 0), IF('Library Prep'!$J$12="CD", 'Library Prep'!$K48, RIGHT('Library Prep'!$J48, 1)), "")</f>
        <v/>
      </c>
      <c r="D55" t="str">
        <f>IF(LEN($C55)=0, "", IF('Library Prep'!$J$12 = "CD", VLOOKUP($C55, Indices!$H$8:$J$103, 2, FALSE), 'Library Prep'!$K48))</f>
        <v/>
      </c>
      <c r="E55" t="str">
        <f ca="1">IF(AND('Library Prep'!$J$12="CD", LEN(D55)&gt;0),
VLOOKUP(D55, Indices!$F:$G, 2, FALSE),
IF(LEN(D55)&gt;0,LEFT(VLOOKUP(D55, OFFSET(Indices!$H$8:$J$103, 0, MATCH('Library Prep'!$J48, Indices!$H$6:$AF$6,0)-1), 2,FALSE),LEN(VLOOKUP(D55, OFFSET(Indices!$H$8:$J$103, 0, MATCH('Library Prep'!$J48, Indices!$H$6:$AF$6,0)-1), 2,FALSE))-2), ""))</f>
        <v/>
      </c>
      <c r="F55" t="str">
        <f ca="1">IF(AND('Library Prep'!$J$12="CD", LEN($C55)&gt;0), VLOOKUP($C55, Indices!$H$8:$J$103, 3, FALSE), IF(AND(LEN($C55)&gt;0, LEN($E55)&gt;0), VLOOKUP($E55&amp;"-7", Indices!$F:$G, 2,FALSE), ""))</f>
        <v/>
      </c>
      <c r="G55" t="str">
        <f ca="1">IF(AND('Library Prep'!$J$12="CD", LEN(F55)&gt;0), VLOOKUP(F55, Indices!$F:$G, 2, FALSE), E55)</f>
        <v/>
      </c>
      <c r="H55" t="str">
        <f ca="1">IF(AND('Library Prep'!$J$12 = "CD", LEN('Library Prep'!$B48)&gt;0), 'Library Prep'!$D48&amp;"", IF(LEN($G55)&gt;0, VLOOKUP(G55&amp;"-5", Indices!$F:$G, 2,FALSE), ""))</f>
        <v/>
      </c>
      <c r="I55" t="str">
        <f>IF(AND('Library Prep'!$J$12 &lt;&gt; "CD", LEN('Library Prep'!$D48)&gt;0), 'Library Prep'!$D48, "")</f>
        <v/>
      </c>
    </row>
    <row r="56" spans="1:9">
      <c r="A56" t="str">
        <f>IF(LEN('Library Prep'!$B49)&gt;0,'Library Prep'!$B49,"")</f>
        <v/>
      </c>
      <c r="B56" t="str">
        <f>IF(AND(LEN(TRIM('Library Prep'!$C$2)) &gt; 0, LEN(TRIM('Library Prep'!$B49))&gt;0), 'Library Prep'!$B49 &amp; "-" &amp; 'Library Prep'!$C$2, "")</f>
        <v/>
      </c>
      <c r="C56" t="str">
        <f>IF(AND(LEN('Library Prep'!$J49)&gt;0, LEN(TRIM('Library Prep'!$B49)) &gt; 0), IF('Library Prep'!$J$12="CD", 'Library Prep'!$K49, RIGHT('Library Prep'!$J49, 1)), "")</f>
        <v/>
      </c>
      <c r="D56" t="str">
        <f>IF(LEN($C56)=0, "", IF('Library Prep'!$J$12 = "CD", VLOOKUP($C56, Indices!$H$8:$J$103, 2, FALSE), 'Library Prep'!$K49))</f>
        <v/>
      </c>
      <c r="E56" t="str">
        <f ca="1">IF(AND('Library Prep'!$J$12="CD", LEN(D56)&gt;0),
VLOOKUP(D56, Indices!$F:$G, 2, FALSE),
IF(LEN(D56)&gt;0,LEFT(VLOOKUP(D56, OFFSET(Indices!$H$8:$J$103, 0, MATCH('Library Prep'!$J49, Indices!$H$6:$AF$6,0)-1), 2,FALSE),LEN(VLOOKUP(D56, OFFSET(Indices!$H$8:$J$103, 0, MATCH('Library Prep'!$J49, Indices!$H$6:$AF$6,0)-1), 2,FALSE))-2), ""))</f>
        <v/>
      </c>
      <c r="F56" t="str">
        <f ca="1">IF(AND('Library Prep'!$J$12="CD", LEN($C56)&gt;0), VLOOKUP($C56, Indices!$H$8:$J$103, 3, FALSE), IF(AND(LEN($C56)&gt;0, LEN($E56)&gt;0), VLOOKUP($E56&amp;"-7", Indices!$F:$G, 2,FALSE), ""))</f>
        <v/>
      </c>
      <c r="G56" t="str">
        <f ca="1">IF(AND('Library Prep'!$J$12="CD", LEN(F56)&gt;0), VLOOKUP(F56, Indices!$F:$G, 2, FALSE), E56)</f>
        <v/>
      </c>
      <c r="H56" t="str">
        <f ca="1">IF(AND('Library Prep'!$J$12 = "CD", LEN('Library Prep'!$B49)&gt;0), 'Library Prep'!$D49&amp;"", IF(LEN($G56)&gt;0, VLOOKUP(G56&amp;"-5", Indices!$F:$G, 2,FALSE), ""))</f>
        <v/>
      </c>
      <c r="I56" t="str">
        <f>IF(AND('Library Prep'!$J$12 &lt;&gt; "CD", LEN('Library Prep'!$D49)&gt;0), 'Library Prep'!$D49, "")</f>
        <v/>
      </c>
    </row>
    <row r="57" spans="1:9">
      <c r="A57" t="str">
        <f>IF(LEN('Library Prep'!$B50)&gt;0,'Library Prep'!$B50,"")</f>
        <v/>
      </c>
      <c r="B57" t="str">
        <f>IF(AND(LEN(TRIM('Library Prep'!$C$2)) &gt; 0, LEN(TRIM('Library Prep'!$B50))&gt;0), 'Library Prep'!$B50 &amp; "-" &amp; 'Library Prep'!$C$2, "")</f>
        <v/>
      </c>
      <c r="C57" t="str">
        <f>IF(AND(LEN('Library Prep'!$J50)&gt;0, LEN(TRIM('Library Prep'!$B50)) &gt; 0), IF('Library Prep'!$J$12="CD", 'Library Prep'!$K50, RIGHT('Library Prep'!$J50, 1)), "")</f>
        <v/>
      </c>
      <c r="D57" t="str">
        <f>IF(LEN($C57)=0, "", IF('Library Prep'!$J$12 = "CD", VLOOKUP($C57, Indices!$H$8:$J$103, 2, FALSE), 'Library Prep'!$K50))</f>
        <v/>
      </c>
      <c r="E57" t="str">
        <f ca="1">IF(AND('Library Prep'!$J$12="CD", LEN(D57)&gt;0),
VLOOKUP(D57, Indices!$F:$G, 2, FALSE),
IF(LEN(D57)&gt;0,LEFT(VLOOKUP(D57, OFFSET(Indices!$H$8:$J$103, 0, MATCH('Library Prep'!$J50, Indices!$H$6:$AF$6,0)-1), 2,FALSE),LEN(VLOOKUP(D57, OFFSET(Indices!$H$8:$J$103, 0, MATCH('Library Prep'!$J50, Indices!$H$6:$AF$6,0)-1), 2,FALSE))-2), ""))</f>
        <v/>
      </c>
      <c r="F57" t="str">
        <f ca="1">IF(AND('Library Prep'!$J$12="CD", LEN($C57)&gt;0), VLOOKUP($C57, Indices!$H$8:$J$103, 3, FALSE), IF(AND(LEN($C57)&gt;0, LEN($E57)&gt;0), VLOOKUP($E57&amp;"-7", Indices!$F:$G, 2,FALSE), ""))</f>
        <v/>
      </c>
      <c r="G57" t="str">
        <f ca="1">IF(AND('Library Prep'!$J$12="CD", LEN(F57)&gt;0), VLOOKUP(F57, Indices!$F:$G, 2, FALSE), E57)</f>
        <v/>
      </c>
      <c r="H57" t="str">
        <f ca="1">IF(AND('Library Prep'!$J$12 = "CD", LEN('Library Prep'!$B50)&gt;0), 'Library Prep'!$D50&amp;"", IF(LEN($G57)&gt;0, VLOOKUP(G57&amp;"-5", Indices!$F:$G, 2,FALSE), ""))</f>
        <v/>
      </c>
      <c r="I57" t="str">
        <f>IF(AND('Library Prep'!$J$12 &lt;&gt; "CD", LEN('Library Prep'!$D50)&gt;0), 'Library Prep'!$D50, "")</f>
        <v/>
      </c>
    </row>
    <row r="58" spans="1:9">
      <c r="A58" t="str">
        <f>IF(LEN('Library Prep'!$B51)&gt;0,'Library Prep'!$B51,"")</f>
        <v/>
      </c>
      <c r="B58" t="str">
        <f>IF(AND(LEN(TRIM('Library Prep'!$C$2)) &gt; 0, LEN(TRIM('Library Prep'!$B51))&gt;0), 'Library Prep'!$B51 &amp; "-" &amp; 'Library Prep'!$C$2, "")</f>
        <v/>
      </c>
      <c r="C58" t="str">
        <f>IF(AND(LEN('Library Prep'!$J51)&gt;0, LEN(TRIM('Library Prep'!$B51)) &gt; 0), IF('Library Prep'!$J$12="CD", 'Library Prep'!$K51, RIGHT('Library Prep'!$J51, 1)), "")</f>
        <v/>
      </c>
      <c r="D58" t="str">
        <f>IF(LEN($C58)=0, "", IF('Library Prep'!$J$12 = "CD", VLOOKUP($C58, Indices!$H$8:$J$103, 2, FALSE), 'Library Prep'!$K51))</f>
        <v/>
      </c>
      <c r="E58" t="str">
        <f ca="1">IF(AND('Library Prep'!$J$12="CD", LEN(D58)&gt;0),
VLOOKUP(D58, Indices!$F:$G, 2, FALSE),
IF(LEN(D58)&gt;0,LEFT(VLOOKUP(D58, OFFSET(Indices!$H$8:$J$103, 0, MATCH('Library Prep'!$J51, Indices!$H$6:$AF$6,0)-1), 2,FALSE),LEN(VLOOKUP(D58, OFFSET(Indices!$H$8:$J$103, 0, MATCH('Library Prep'!$J51, Indices!$H$6:$AF$6,0)-1), 2,FALSE))-2), ""))</f>
        <v/>
      </c>
      <c r="F58" t="str">
        <f ca="1">IF(AND('Library Prep'!$J$12="CD", LEN($C58)&gt;0), VLOOKUP($C58, Indices!$H$8:$J$103, 3, FALSE), IF(AND(LEN($C58)&gt;0, LEN($E58)&gt;0), VLOOKUP($E58&amp;"-7", Indices!$F:$G, 2,FALSE), ""))</f>
        <v/>
      </c>
      <c r="G58" t="str">
        <f ca="1">IF(AND('Library Prep'!$J$12="CD", LEN(F58)&gt;0), VLOOKUP(F58, Indices!$F:$G, 2, FALSE), E58)</f>
        <v/>
      </c>
      <c r="H58" t="str">
        <f ca="1">IF(AND('Library Prep'!$J$12 = "CD", LEN('Library Prep'!$B51)&gt;0), 'Library Prep'!$D51&amp;"", IF(LEN($G58)&gt;0, VLOOKUP(G58&amp;"-5", Indices!$F:$G, 2,FALSE), ""))</f>
        <v/>
      </c>
      <c r="I58" t="str">
        <f>IF(AND('Library Prep'!$J$12 &lt;&gt; "CD", LEN('Library Prep'!$D51)&gt;0), 'Library Prep'!$D51, "")</f>
        <v/>
      </c>
    </row>
    <row r="59" spans="1:9">
      <c r="A59" t="str">
        <f>IF(LEN('Library Prep'!$B52)&gt;0,'Library Prep'!$B52,"")</f>
        <v/>
      </c>
      <c r="B59" t="str">
        <f>IF(AND(LEN(TRIM('Library Prep'!$C$2)) &gt; 0, LEN(TRIM('Library Prep'!$B52))&gt;0), 'Library Prep'!$B52 &amp; "-" &amp; 'Library Prep'!$C$2, "")</f>
        <v/>
      </c>
      <c r="C59" t="str">
        <f>IF(AND(LEN('Library Prep'!$J52)&gt;0, LEN(TRIM('Library Prep'!$B52)) &gt; 0), IF('Library Prep'!$J$12="CD", 'Library Prep'!$K52, RIGHT('Library Prep'!$J52, 1)), "")</f>
        <v/>
      </c>
      <c r="D59" t="str">
        <f>IF(LEN($C59)=0, "", IF('Library Prep'!$J$12 = "CD", VLOOKUP($C59, Indices!$H$8:$J$103, 2, FALSE), 'Library Prep'!$K52))</f>
        <v/>
      </c>
      <c r="E59" t="str">
        <f ca="1">IF(AND('Library Prep'!$J$12="CD", LEN(D59)&gt;0),
VLOOKUP(D59, Indices!$F:$G, 2, FALSE),
IF(LEN(D59)&gt;0,LEFT(VLOOKUP(D59, OFFSET(Indices!$H$8:$J$103, 0, MATCH('Library Prep'!$J52, Indices!$H$6:$AF$6,0)-1), 2,FALSE),LEN(VLOOKUP(D59, OFFSET(Indices!$H$8:$J$103, 0, MATCH('Library Prep'!$J52, Indices!$H$6:$AF$6,0)-1), 2,FALSE))-2), ""))</f>
        <v/>
      </c>
      <c r="F59" t="str">
        <f ca="1">IF(AND('Library Prep'!$J$12="CD", LEN($C59)&gt;0), VLOOKUP($C59, Indices!$H$8:$J$103, 3, FALSE), IF(AND(LEN($C59)&gt;0, LEN($E59)&gt;0), VLOOKUP($E59&amp;"-7", Indices!$F:$G, 2,FALSE), ""))</f>
        <v/>
      </c>
      <c r="G59" t="str">
        <f ca="1">IF(AND('Library Prep'!$J$12="CD", LEN(F59)&gt;0), VLOOKUP(F59, Indices!$F:$G, 2, FALSE), E59)</f>
        <v/>
      </c>
      <c r="H59" t="str">
        <f ca="1">IF(AND('Library Prep'!$J$12 = "CD", LEN('Library Prep'!$B52)&gt;0), 'Library Prep'!$D52&amp;"", IF(LEN($G59)&gt;0, VLOOKUP(G59&amp;"-5", Indices!$F:$G, 2,FALSE), ""))</f>
        <v/>
      </c>
      <c r="I59" t="str">
        <f>IF(AND('Library Prep'!$J$12 &lt;&gt; "CD", LEN('Library Prep'!$D52)&gt;0), 'Library Prep'!$D52, "")</f>
        <v/>
      </c>
    </row>
    <row r="60" spans="1:9">
      <c r="A60" t="str">
        <f>IF(LEN('Library Prep'!$B53)&gt;0,'Library Prep'!$B53,"")</f>
        <v/>
      </c>
      <c r="B60" t="str">
        <f>IF(AND(LEN(TRIM('Library Prep'!$C$2)) &gt; 0, LEN(TRIM('Library Prep'!$B53))&gt;0), 'Library Prep'!$B53 &amp; "-" &amp; 'Library Prep'!$C$2, "")</f>
        <v/>
      </c>
      <c r="C60" t="str">
        <f>IF(AND(LEN('Library Prep'!$J53)&gt;0, LEN(TRIM('Library Prep'!$B53)) &gt; 0), IF('Library Prep'!$J$12="CD", 'Library Prep'!$K53, RIGHT('Library Prep'!$J53, 1)), "")</f>
        <v/>
      </c>
      <c r="D60" t="str">
        <f>IF(LEN($C60)=0, "", IF('Library Prep'!$J$12 = "CD", VLOOKUP($C60, Indices!$H$8:$J$103, 2, FALSE), 'Library Prep'!$K53))</f>
        <v/>
      </c>
      <c r="E60" t="str">
        <f ca="1">IF(AND('Library Prep'!$J$12="CD", LEN(D60)&gt;0),
VLOOKUP(D60, Indices!$F:$G, 2, FALSE),
IF(LEN(D60)&gt;0,LEFT(VLOOKUP(D60, OFFSET(Indices!$H$8:$J$103, 0, MATCH('Library Prep'!$J53, Indices!$H$6:$AF$6,0)-1), 2,FALSE),LEN(VLOOKUP(D60, OFFSET(Indices!$H$8:$J$103, 0, MATCH('Library Prep'!$J53, Indices!$H$6:$AF$6,0)-1), 2,FALSE))-2), ""))</f>
        <v/>
      </c>
      <c r="F60" t="str">
        <f ca="1">IF(AND('Library Prep'!$J$12="CD", LEN($C60)&gt;0), VLOOKUP($C60, Indices!$H$8:$J$103, 3, FALSE), IF(AND(LEN($C60)&gt;0, LEN($E60)&gt;0), VLOOKUP($E60&amp;"-7", Indices!$F:$G, 2,FALSE), ""))</f>
        <v/>
      </c>
      <c r="G60" t="str">
        <f ca="1">IF(AND('Library Prep'!$J$12="CD", LEN(F60)&gt;0), VLOOKUP(F60, Indices!$F:$G, 2, FALSE), E60)</f>
        <v/>
      </c>
      <c r="H60" t="str">
        <f ca="1">IF(AND('Library Prep'!$J$12 = "CD", LEN('Library Prep'!$B53)&gt;0), 'Library Prep'!$D53&amp;"", IF(LEN($G60)&gt;0, VLOOKUP(G60&amp;"-5", Indices!$F:$G, 2,FALSE), ""))</f>
        <v/>
      </c>
      <c r="I60" t="str">
        <f>IF(AND('Library Prep'!$J$12 &lt;&gt; "CD", LEN('Library Prep'!$D53)&gt;0), 'Library Prep'!$D53, "")</f>
        <v/>
      </c>
    </row>
    <row r="61" spans="1:9">
      <c r="A61" t="str">
        <f>IF(LEN('Library Prep'!$B54)&gt;0,'Library Prep'!$B54,"")</f>
        <v/>
      </c>
      <c r="B61" t="str">
        <f>IF(AND(LEN(TRIM('Library Prep'!$C$2)) &gt; 0, LEN(TRIM('Library Prep'!$B54))&gt;0), 'Library Prep'!$B54 &amp; "-" &amp; 'Library Prep'!$C$2, "")</f>
        <v/>
      </c>
      <c r="C61" t="str">
        <f>IF(AND(LEN('Library Prep'!$J54)&gt;0, LEN(TRIM('Library Prep'!$B54)) &gt; 0), IF('Library Prep'!$J$12="CD", 'Library Prep'!$K54, RIGHT('Library Prep'!$J54, 1)), "")</f>
        <v/>
      </c>
      <c r="D61" t="str">
        <f>IF(LEN($C61)=0, "", IF('Library Prep'!$J$12 = "CD", VLOOKUP($C61, Indices!$H$8:$J$103, 2, FALSE), 'Library Prep'!$K54))</f>
        <v/>
      </c>
      <c r="E61" t="str">
        <f ca="1">IF(AND('Library Prep'!$J$12="CD", LEN(D61)&gt;0),
VLOOKUP(D61, Indices!$F:$G, 2, FALSE),
IF(LEN(D61)&gt;0,LEFT(VLOOKUP(D61, OFFSET(Indices!$H$8:$J$103, 0, MATCH('Library Prep'!$J54, Indices!$H$6:$AF$6,0)-1), 2,FALSE),LEN(VLOOKUP(D61, OFFSET(Indices!$H$8:$J$103, 0, MATCH('Library Prep'!$J54, Indices!$H$6:$AF$6,0)-1), 2,FALSE))-2), ""))</f>
        <v/>
      </c>
      <c r="F61" t="str">
        <f ca="1">IF(AND('Library Prep'!$J$12="CD", LEN($C61)&gt;0), VLOOKUP($C61, Indices!$H$8:$J$103, 3, FALSE), IF(AND(LEN($C61)&gt;0, LEN($E61)&gt;0), VLOOKUP($E61&amp;"-7", Indices!$F:$G, 2,FALSE), ""))</f>
        <v/>
      </c>
      <c r="G61" t="str">
        <f ca="1">IF(AND('Library Prep'!$J$12="CD", LEN(F61)&gt;0), VLOOKUP(F61, Indices!$F:$G, 2, FALSE), E61)</f>
        <v/>
      </c>
      <c r="H61" t="str">
        <f ca="1">IF(AND('Library Prep'!$J$12 = "CD", LEN('Library Prep'!$B54)&gt;0), 'Library Prep'!$D54&amp;"", IF(LEN($G61)&gt;0, VLOOKUP(G61&amp;"-5", Indices!$F:$G, 2,FALSE), ""))</f>
        <v/>
      </c>
      <c r="I61" t="str">
        <f>IF(AND('Library Prep'!$J$12 &lt;&gt; "CD", LEN('Library Prep'!$D54)&gt;0), 'Library Prep'!$D54, "")</f>
        <v/>
      </c>
    </row>
    <row r="62" spans="1:9">
      <c r="A62" t="str">
        <f>IF(LEN('Library Prep'!$B55)&gt;0,'Library Prep'!$B55,"")</f>
        <v/>
      </c>
      <c r="B62" t="str">
        <f>IF(AND(LEN(TRIM('Library Prep'!$C$2)) &gt; 0, LEN(TRIM('Library Prep'!$B55))&gt;0), 'Library Prep'!$B55 &amp; "-" &amp; 'Library Prep'!$C$2, "")</f>
        <v/>
      </c>
      <c r="C62" t="str">
        <f>IF(AND(LEN('Library Prep'!$J55)&gt;0, LEN(TRIM('Library Prep'!$B55)) &gt; 0), IF('Library Prep'!$J$12="CD", 'Library Prep'!$K55, RIGHT('Library Prep'!$J55, 1)), "")</f>
        <v/>
      </c>
      <c r="D62" t="str">
        <f>IF(LEN($C62)=0, "", IF('Library Prep'!$J$12 = "CD", VLOOKUP($C62, Indices!$H$8:$J$103, 2, FALSE), 'Library Prep'!$K55))</f>
        <v/>
      </c>
      <c r="E62" t="str">
        <f ca="1">IF(AND('Library Prep'!$J$12="CD", LEN(D62)&gt;0),
VLOOKUP(D62, Indices!$F:$G, 2, FALSE),
IF(LEN(D62)&gt;0,LEFT(VLOOKUP(D62, OFFSET(Indices!$H$8:$J$103, 0, MATCH('Library Prep'!$J55, Indices!$H$6:$AF$6,0)-1), 2,FALSE),LEN(VLOOKUP(D62, OFFSET(Indices!$H$8:$J$103, 0, MATCH('Library Prep'!$J55, Indices!$H$6:$AF$6,0)-1), 2,FALSE))-2), ""))</f>
        <v/>
      </c>
      <c r="F62" t="str">
        <f ca="1">IF(AND('Library Prep'!$J$12="CD", LEN($C62)&gt;0), VLOOKUP($C62, Indices!$H$8:$J$103, 3, FALSE), IF(AND(LEN($C62)&gt;0, LEN($E62)&gt;0), VLOOKUP($E62&amp;"-7", Indices!$F:$G, 2,FALSE), ""))</f>
        <v/>
      </c>
      <c r="G62" t="str">
        <f ca="1">IF(AND('Library Prep'!$J$12="CD", LEN(F62)&gt;0), VLOOKUP(F62, Indices!$F:$G, 2, FALSE), E62)</f>
        <v/>
      </c>
      <c r="H62" t="str">
        <f ca="1">IF(AND('Library Prep'!$J$12 = "CD", LEN('Library Prep'!$B55)&gt;0), 'Library Prep'!$D55&amp;"", IF(LEN($G62)&gt;0, VLOOKUP(G62&amp;"-5", Indices!$F:$G, 2,FALSE), ""))</f>
        <v/>
      </c>
      <c r="I62" t="str">
        <f>IF(AND('Library Prep'!$J$12 &lt;&gt; "CD", LEN('Library Prep'!$D55)&gt;0), 'Library Prep'!$D55, "")</f>
        <v/>
      </c>
    </row>
    <row r="63" spans="1:9">
      <c r="A63" t="str">
        <f>IF(LEN('Library Prep'!$B56)&gt;0,'Library Prep'!$B56,"")</f>
        <v/>
      </c>
      <c r="B63" t="str">
        <f>IF(AND(LEN(TRIM('Library Prep'!$C$2)) &gt; 0, LEN(TRIM('Library Prep'!$B56))&gt;0), 'Library Prep'!$B56 &amp; "-" &amp; 'Library Prep'!$C$2, "")</f>
        <v/>
      </c>
      <c r="C63" t="str">
        <f>IF(AND(LEN('Library Prep'!$J56)&gt;0, LEN(TRIM('Library Prep'!$B56)) &gt; 0), IF('Library Prep'!$J$12="CD", 'Library Prep'!$K56, RIGHT('Library Prep'!$J56, 1)), "")</f>
        <v/>
      </c>
      <c r="D63" t="str">
        <f>IF(LEN($C63)=0, "", IF('Library Prep'!$J$12 = "CD", VLOOKUP($C63, Indices!$H$8:$J$103, 2, FALSE), 'Library Prep'!$K56))</f>
        <v/>
      </c>
      <c r="E63" t="str">
        <f ca="1">IF(AND('Library Prep'!$J$12="CD", LEN(D63)&gt;0),
VLOOKUP(D63, Indices!$F:$G, 2, FALSE),
IF(LEN(D63)&gt;0,LEFT(VLOOKUP(D63, OFFSET(Indices!$H$8:$J$103, 0, MATCH('Library Prep'!$J56, Indices!$H$6:$AF$6,0)-1), 2,FALSE),LEN(VLOOKUP(D63, OFFSET(Indices!$H$8:$J$103, 0, MATCH('Library Prep'!$J56, Indices!$H$6:$AF$6,0)-1), 2,FALSE))-2), ""))</f>
        <v/>
      </c>
      <c r="F63" t="str">
        <f ca="1">IF(AND('Library Prep'!$J$12="CD", LEN($C63)&gt;0), VLOOKUP($C63, Indices!$H$8:$J$103, 3, FALSE), IF(AND(LEN($C63)&gt;0, LEN($E63)&gt;0), VLOOKUP($E63&amp;"-7", Indices!$F:$G, 2,FALSE), ""))</f>
        <v/>
      </c>
      <c r="G63" t="str">
        <f ca="1">IF(AND('Library Prep'!$J$12="CD", LEN(F63)&gt;0), VLOOKUP(F63, Indices!$F:$G, 2, FALSE), E63)</f>
        <v/>
      </c>
      <c r="H63" t="str">
        <f ca="1">IF(AND('Library Prep'!$J$12 = "CD", LEN('Library Prep'!$B56)&gt;0), 'Library Prep'!$D56&amp;"", IF(LEN($G63)&gt;0, VLOOKUP(G63&amp;"-5", Indices!$F:$G, 2,FALSE), ""))</f>
        <v/>
      </c>
      <c r="I63" t="str">
        <f>IF(AND('Library Prep'!$J$12 &lt;&gt; "CD", LEN('Library Prep'!$D56)&gt;0), 'Library Prep'!$D56, "")</f>
        <v/>
      </c>
    </row>
    <row r="64" spans="1:9">
      <c r="A64" t="str">
        <f>IF(LEN('Library Prep'!$B57)&gt;0,'Library Prep'!$B57,"")</f>
        <v/>
      </c>
      <c r="B64" t="str">
        <f>IF(AND(LEN(TRIM('Library Prep'!$C$2)) &gt; 0, LEN(TRIM('Library Prep'!$B57))&gt;0), 'Library Prep'!$B57 &amp; "-" &amp; 'Library Prep'!$C$2, "")</f>
        <v/>
      </c>
      <c r="C64" t="str">
        <f>IF(AND(LEN('Library Prep'!$J57)&gt;0, LEN(TRIM('Library Prep'!$B57)) &gt; 0), IF('Library Prep'!$J$12="CD", 'Library Prep'!$K57, RIGHT('Library Prep'!$J57, 1)), "")</f>
        <v/>
      </c>
      <c r="D64" t="str">
        <f>IF(LEN($C64)=0, "", IF('Library Prep'!$J$12 = "CD", VLOOKUP($C64, Indices!$H$8:$J$103, 2, FALSE), 'Library Prep'!$K57))</f>
        <v/>
      </c>
      <c r="E64" t="str">
        <f ca="1">IF(AND('Library Prep'!$J$12="CD", LEN(D64)&gt;0),
VLOOKUP(D64, Indices!$F:$G, 2, FALSE),
IF(LEN(D64)&gt;0,LEFT(VLOOKUP(D64, OFFSET(Indices!$H$8:$J$103, 0, MATCH('Library Prep'!$J57, Indices!$H$6:$AF$6,0)-1), 2,FALSE),LEN(VLOOKUP(D64, OFFSET(Indices!$H$8:$J$103, 0, MATCH('Library Prep'!$J57, Indices!$H$6:$AF$6,0)-1), 2,FALSE))-2), ""))</f>
        <v/>
      </c>
      <c r="F64" t="str">
        <f ca="1">IF(AND('Library Prep'!$J$12="CD", LEN($C64)&gt;0), VLOOKUP($C64, Indices!$H$8:$J$103, 3, FALSE), IF(AND(LEN($C64)&gt;0, LEN($E64)&gt;0), VLOOKUP($E64&amp;"-7", Indices!$F:$G, 2,FALSE), ""))</f>
        <v/>
      </c>
      <c r="G64" t="str">
        <f ca="1">IF(AND('Library Prep'!$J$12="CD", LEN(F64)&gt;0), VLOOKUP(F64, Indices!$F:$G, 2, FALSE), E64)</f>
        <v/>
      </c>
      <c r="H64" t="str">
        <f ca="1">IF(AND('Library Prep'!$J$12 = "CD", LEN('Library Prep'!$B57)&gt;0), 'Library Prep'!$D57&amp;"", IF(LEN($G64)&gt;0, VLOOKUP(G64&amp;"-5", Indices!$F:$G, 2,FALSE), ""))</f>
        <v/>
      </c>
      <c r="I64" t="str">
        <f>IF(AND('Library Prep'!$J$12 &lt;&gt; "CD", LEN('Library Prep'!$D57)&gt;0), 'Library Prep'!$D57, "")</f>
        <v/>
      </c>
    </row>
    <row r="65" spans="1:9">
      <c r="A65" t="str">
        <f>IF(LEN('Library Prep'!$B58)&gt;0,'Library Prep'!$B58,"")</f>
        <v/>
      </c>
      <c r="B65" t="str">
        <f>IF(AND(LEN(TRIM('Library Prep'!$C$2)) &gt; 0, LEN(TRIM('Library Prep'!$B58))&gt;0), 'Library Prep'!$B58 &amp; "-" &amp; 'Library Prep'!$C$2, "")</f>
        <v/>
      </c>
      <c r="C65" t="str">
        <f>IF(AND(LEN('Library Prep'!$J58)&gt;0, LEN(TRIM('Library Prep'!$B58)) &gt; 0), IF('Library Prep'!$J$12="CD", 'Library Prep'!$K58, RIGHT('Library Prep'!$J58, 1)), "")</f>
        <v/>
      </c>
      <c r="D65" t="str">
        <f>IF(LEN($C65)=0, "", IF('Library Prep'!$J$12 = "CD", VLOOKUP($C65, Indices!$H$8:$J$103, 2, FALSE), 'Library Prep'!$K58))</f>
        <v/>
      </c>
      <c r="E65" t="str">
        <f ca="1">IF(AND('Library Prep'!$J$12="CD", LEN(D65)&gt;0),
VLOOKUP(D65, Indices!$F:$G, 2, FALSE),
IF(LEN(D65)&gt;0,LEFT(VLOOKUP(D65, OFFSET(Indices!$H$8:$J$103, 0, MATCH('Library Prep'!$J58, Indices!$H$6:$AF$6,0)-1), 2,FALSE),LEN(VLOOKUP(D65, OFFSET(Indices!$H$8:$J$103, 0, MATCH('Library Prep'!$J58, Indices!$H$6:$AF$6,0)-1), 2,FALSE))-2), ""))</f>
        <v/>
      </c>
      <c r="F65" t="str">
        <f ca="1">IF(AND('Library Prep'!$J$12="CD", LEN($C65)&gt;0), VLOOKUP($C65, Indices!$H$8:$J$103, 3, FALSE), IF(AND(LEN($C65)&gt;0, LEN($E65)&gt;0), VLOOKUP($E65&amp;"-7", Indices!$F:$G, 2,FALSE), ""))</f>
        <v/>
      </c>
      <c r="G65" t="str">
        <f ca="1">IF(AND('Library Prep'!$J$12="CD", LEN(F65)&gt;0), VLOOKUP(F65, Indices!$F:$G, 2, FALSE), E65)</f>
        <v/>
      </c>
      <c r="H65" t="str">
        <f ca="1">IF(AND('Library Prep'!$J$12 = "CD", LEN('Library Prep'!$B58)&gt;0), 'Library Prep'!$D58&amp;"", IF(LEN($G65)&gt;0, VLOOKUP(G65&amp;"-5", Indices!$F:$G, 2,FALSE), ""))</f>
        <v/>
      </c>
      <c r="I65" t="str">
        <f>IF(AND('Library Prep'!$J$12 &lt;&gt; "CD", LEN('Library Prep'!$D58)&gt;0), 'Library Prep'!$D58, "")</f>
        <v/>
      </c>
    </row>
    <row r="66" spans="1:9">
      <c r="A66" t="str">
        <f>IF(LEN('Library Prep'!$B59)&gt;0,'Library Prep'!$B59,"")</f>
        <v/>
      </c>
      <c r="B66" t="str">
        <f>IF(AND(LEN(TRIM('Library Prep'!$C$2)) &gt; 0, LEN(TRIM('Library Prep'!$B59))&gt;0), 'Library Prep'!$B59 &amp; "-" &amp; 'Library Prep'!$C$2, "")</f>
        <v/>
      </c>
      <c r="C66" t="str">
        <f>IF(AND(LEN('Library Prep'!$J59)&gt;0, LEN(TRIM('Library Prep'!$B59)) &gt; 0), IF('Library Prep'!$J$12="CD", 'Library Prep'!$K59, RIGHT('Library Prep'!$J59, 1)), "")</f>
        <v/>
      </c>
      <c r="D66" t="str">
        <f>IF(LEN($C66)=0, "", IF('Library Prep'!$J$12 = "CD", VLOOKUP($C66, Indices!$H$8:$J$103, 2, FALSE), 'Library Prep'!$K59))</f>
        <v/>
      </c>
      <c r="E66" t="str">
        <f ca="1">IF(AND('Library Prep'!$J$12="CD", LEN(D66)&gt;0),
VLOOKUP(D66, Indices!$F:$G, 2, FALSE),
IF(LEN(D66)&gt;0,LEFT(VLOOKUP(D66, OFFSET(Indices!$H$8:$J$103, 0, MATCH('Library Prep'!$J59, Indices!$H$6:$AF$6,0)-1), 2,FALSE),LEN(VLOOKUP(D66, OFFSET(Indices!$H$8:$J$103, 0, MATCH('Library Prep'!$J59, Indices!$H$6:$AF$6,0)-1), 2,FALSE))-2), ""))</f>
        <v/>
      </c>
      <c r="F66" t="str">
        <f ca="1">IF(AND('Library Prep'!$J$12="CD", LEN($C66)&gt;0), VLOOKUP($C66, Indices!$H$8:$J$103, 3, FALSE), IF(AND(LEN($C66)&gt;0, LEN($E66)&gt;0), VLOOKUP($E66&amp;"-7", Indices!$F:$G, 2,FALSE), ""))</f>
        <v/>
      </c>
      <c r="G66" t="str">
        <f ca="1">IF(AND('Library Prep'!$J$12="CD", LEN(F66)&gt;0), VLOOKUP(F66, Indices!$F:$G, 2, FALSE), E66)</f>
        <v/>
      </c>
      <c r="H66" t="str">
        <f ca="1">IF(AND('Library Prep'!$J$12 = "CD", LEN('Library Prep'!$B59)&gt;0), 'Library Prep'!$D59&amp;"", IF(LEN($G66)&gt;0, VLOOKUP(G66&amp;"-5", Indices!$F:$G, 2,FALSE), ""))</f>
        <v/>
      </c>
      <c r="I66" t="str">
        <f>IF(AND('Library Prep'!$J$12 &lt;&gt; "CD", LEN('Library Prep'!$D59)&gt;0), 'Library Prep'!$D59, "")</f>
        <v/>
      </c>
    </row>
    <row r="67" spans="1:9">
      <c r="A67" t="str">
        <f>IF(LEN('Library Prep'!$B60)&gt;0,'Library Prep'!$B60,"")</f>
        <v/>
      </c>
      <c r="B67" t="str">
        <f>IF(AND(LEN(TRIM('Library Prep'!$C$2)) &gt; 0, LEN(TRIM('Library Prep'!$B60))&gt;0), 'Library Prep'!$B60 &amp; "-" &amp; 'Library Prep'!$C$2, "")</f>
        <v/>
      </c>
      <c r="C67" t="str">
        <f>IF(AND(LEN('Library Prep'!$J60)&gt;0, LEN(TRIM('Library Prep'!$B60)) &gt; 0), IF('Library Prep'!$J$12="CD", 'Library Prep'!$K60, RIGHT('Library Prep'!$J60, 1)), "")</f>
        <v/>
      </c>
      <c r="D67" t="str">
        <f>IF(LEN($C67)=0, "", IF('Library Prep'!$J$12 = "CD", VLOOKUP($C67, Indices!$H$8:$J$103, 2, FALSE), 'Library Prep'!$K60))</f>
        <v/>
      </c>
      <c r="E67" t="str">
        <f ca="1">IF(AND('Library Prep'!$J$12="CD", LEN(D67)&gt;0),
VLOOKUP(D67, Indices!$F:$G, 2, FALSE),
IF(LEN(D67)&gt;0,LEFT(VLOOKUP(D67, OFFSET(Indices!$H$8:$J$103, 0, MATCH('Library Prep'!$J60, Indices!$H$6:$AF$6,0)-1), 2,FALSE),LEN(VLOOKUP(D67, OFFSET(Indices!$H$8:$J$103, 0, MATCH('Library Prep'!$J60, Indices!$H$6:$AF$6,0)-1), 2,FALSE))-2), ""))</f>
        <v/>
      </c>
      <c r="F67" t="str">
        <f ca="1">IF(AND('Library Prep'!$J$12="CD", LEN($C67)&gt;0), VLOOKUP($C67, Indices!$H$8:$J$103, 3, FALSE), IF(AND(LEN($C67)&gt;0, LEN($E67)&gt;0), VLOOKUP($E67&amp;"-7", Indices!$F:$G, 2,FALSE), ""))</f>
        <v/>
      </c>
      <c r="G67" t="str">
        <f ca="1">IF(AND('Library Prep'!$J$12="CD", LEN(F67)&gt;0), VLOOKUP(F67, Indices!$F:$G, 2, FALSE), E67)</f>
        <v/>
      </c>
      <c r="H67" t="str">
        <f ca="1">IF(AND('Library Prep'!$J$12 = "CD", LEN('Library Prep'!$B60)&gt;0), 'Library Prep'!$D60&amp;"", IF(LEN($G67)&gt;0, VLOOKUP(G67&amp;"-5", Indices!$F:$G, 2,FALSE), ""))</f>
        <v/>
      </c>
      <c r="I67" t="str">
        <f>IF(AND('Library Prep'!$J$12 &lt;&gt; "CD", LEN('Library Prep'!$D60)&gt;0), 'Library Prep'!$D60, "")</f>
        <v/>
      </c>
    </row>
    <row r="68" spans="1:9">
      <c r="A68" t="str">
        <f>IF(LEN('Library Prep'!$B61)&gt;0,'Library Prep'!$B61,"")</f>
        <v/>
      </c>
      <c r="B68" t="str">
        <f>IF(AND(LEN(TRIM('Library Prep'!$C$2)) &gt; 0, LEN(TRIM('Library Prep'!$B61))&gt;0), 'Library Prep'!$B61 &amp; "-" &amp; 'Library Prep'!$C$2, "")</f>
        <v/>
      </c>
      <c r="C68" t="str">
        <f>IF(AND(LEN('Library Prep'!$J61)&gt;0, LEN(TRIM('Library Prep'!$B61)) &gt; 0), IF('Library Prep'!$J$12="CD", 'Library Prep'!$K61, RIGHT('Library Prep'!$J61, 1)), "")</f>
        <v/>
      </c>
      <c r="D68" t="str">
        <f>IF(LEN($C68)=0, "", IF('Library Prep'!$J$12 = "CD", VLOOKUP($C68, Indices!$H$8:$J$103, 2, FALSE), 'Library Prep'!$K61))</f>
        <v/>
      </c>
      <c r="E68" t="str">
        <f ca="1">IF(AND('Library Prep'!$J$12="CD", LEN(D68)&gt;0),
VLOOKUP(D68, Indices!$F:$G, 2, FALSE),
IF(LEN(D68)&gt;0,LEFT(VLOOKUP(D68, OFFSET(Indices!$H$8:$J$103, 0, MATCH('Library Prep'!$J61, Indices!$H$6:$AF$6,0)-1), 2,FALSE),LEN(VLOOKUP(D68, OFFSET(Indices!$H$8:$J$103, 0, MATCH('Library Prep'!$J61, Indices!$H$6:$AF$6,0)-1), 2,FALSE))-2), ""))</f>
        <v/>
      </c>
      <c r="F68" t="str">
        <f ca="1">IF(AND('Library Prep'!$J$12="CD", LEN($C68)&gt;0), VLOOKUP($C68, Indices!$H$8:$J$103, 3, FALSE), IF(AND(LEN($C68)&gt;0, LEN($E68)&gt;0), VLOOKUP($E68&amp;"-7", Indices!$F:$G, 2,FALSE), ""))</f>
        <v/>
      </c>
      <c r="G68" t="str">
        <f ca="1">IF(AND('Library Prep'!$J$12="CD", LEN(F68)&gt;0), VLOOKUP(F68, Indices!$F:$G, 2, FALSE), E68)</f>
        <v/>
      </c>
      <c r="H68" t="str">
        <f ca="1">IF(AND('Library Prep'!$J$12 = "CD", LEN('Library Prep'!$B61)&gt;0), 'Library Prep'!$D61&amp;"", IF(LEN($G68)&gt;0, VLOOKUP(G68&amp;"-5", Indices!$F:$G, 2,FALSE), ""))</f>
        <v/>
      </c>
      <c r="I68" t="str">
        <f>IF(AND('Library Prep'!$J$12 &lt;&gt; "CD", LEN('Library Prep'!$D61)&gt;0), 'Library Prep'!$D61, "")</f>
        <v/>
      </c>
    </row>
    <row r="69" spans="1:9">
      <c r="A69" t="str">
        <f>IF(LEN('Library Prep'!$B62)&gt;0,'Library Prep'!$B62,"")</f>
        <v/>
      </c>
      <c r="B69" t="str">
        <f>IF(AND(LEN(TRIM('Library Prep'!$C$2)) &gt; 0, LEN(TRIM('Library Prep'!$B62))&gt;0), 'Library Prep'!$B62 &amp; "-" &amp; 'Library Prep'!$C$2, "")</f>
        <v/>
      </c>
      <c r="C69" t="str">
        <f>IF(AND(LEN('Library Prep'!$J62)&gt;0, LEN(TRIM('Library Prep'!$B62)) &gt; 0), IF('Library Prep'!$J$12="CD", 'Library Prep'!$K62, RIGHT('Library Prep'!$J62, 1)), "")</f>
        <v/>
      </c>
      <c r="D69" t="str">
        <f>IF(LEN($C69)=0, "", IF('Library Prep'!$J$12 = "CD", VLOOKUP($C69, Indices!$H$8:$J$103, 2, FALSE), 'Library Prep'!$K62))</f>
        <v/>
      </c>
      <c r="E69" t="str">
        <f ca="1">IF(AND('Library Prep'!$J$12="CD", LEN(D69)&gt;0),
VLOOKUP(D69, Indices!$F:$G, 2, FALSE),
IF(LEN(D69)&gt;0,LEFT(VLOOKUP(D69, OFFSET(Indices!$H$8:$J$103, 0, MATCH('Library Prep'!$J62, Indices!$H$6:$AF$6,0)-1), 2,FALSE),LEN(VLOOKUP(D69, OFFSET(Indices!$H$8:$J$103, 0, MATCH('Library Prep'!$J62, Indices!$H$6:$AF$6,0)-1), 2,FALSE))-2), ""))</f>
        <v/>
      </c>
      <c r="F69" t="str">
        <f ca="1">IF(AND('Library Prep'!$J$12="CD", LEN($C69)&gt;0), VLOOKUP($C69, Indices!$H$8:$J$103, 3, FALSE), IF(AND(LEN($C69)&gt;0, LEN($E69)&gt;0), VLOOKUP($E69&amp;"-7", Indices!$F:$G, 2,FALSE), ""))</f>
        <v/>
      </c>
      <c r="G69" t="str">
        <f ca="1">IF(AND('Library Prep'!$J$12="CD", LEN(F69)&gt;0), VLOOKUP(F69, Indices!$F:$G, 2, FALSE), E69)</f>
        <v/>
      </c>
      <c r="H69" t="str">
        <f ca="1">IF(AND('Library Prep'!$J$12 = "CD", LEN('Library Prep'!$B62)&gt;0), 'Library Prep'!$D62&amp;"", IF(LEN($G69)&gt;0, VLOOKUP(G69&amp;"-5", Indices!$F:$G, 2,FALSE), ""))</f>
        <v/>
      </c>
      <c r="I69" t="str">
        <f>IF(AND('Library Prep'!$J$12 &lt;&gt; "CD", LEN('Library Prep'!$D62)&gt;0), 'Library Prep'!$D62, "")</f>
        <v/>
      </c>
    </row>
    <row r="70" spans="1:9">
      <c r="A70" t="str">
        <f>IF(LEN('Library Prep'!$B63)&gt;0,'Library Prep'!$B63,"")</f>
        <v/>
      </c>
      <c r="B70" t="str">
        <f>IF(AND(LEN(TRIM('Library Prep'!$C$2)) &gt; 0, LEN(TRIM('Library Prep'!$B63))&gt;0), 'Library Prep'!$B63 &amp; "-" &amp; 'Library Prep'!$C$2, "")</f>
        <v/>
      </c>
      <c r="C70" t="str">
        <f>IF(AND(LEN('Library Prep'!$J63)&gt;0, LEN(TRIM('Library Prep'!$B63)) &gt; 0), IF('Library Prep'!$J$12="CD", 'Library Prep'!$K63, RIGHT('Library Prep'!$J63, 1)), "")</f>
        <v/>
      </c>
      <c r="D70" t="str">
        <f>IF(LEN($C70)=0, "", IF('Library Prep'!$J$12 = "CD", VLOOKUP($C70, Indices!$H$8:$J$103, 2, FALSE), 'Library Prep'!$K63))</f>
        <v/>
      </c>
      <c r="E70" t="str">
        <f ca="1">IF(AND('Library Prep'!$J$12="CD", LEN(D70)&gt;0),
VLOOKUP(D70, Indices!$F:$G, 2, FALSE),
IF(LEN(D70)&gt;0,LEFT(VLOOKUP(D70, OFFSET(Indices!$H$8:$J$103, 0, MATCH('Library Prep'!$J63, Indices!$H$6:$AF$6,0)-1), 2,FALSE),LEN(VLOOKUP(D70, OFFSET(Indices!$H$8:$J$103, 0, MATCH('Library Prep'!$J63, Indices!$H$6:$AF$6,0)-1), 2,FALSE))-2), ""))</f>
        <v/>
      </c>
      <c r="F70" t="str">
        <f ca="1">IF(AND('Library Prep'!$J$12="CD", LEN($C70)&gt;0), VLOOKUP($C70, Indices!$H$8:$J$103, 3, FALSE), IF(AND(LEN($C70)&gt;0, LEN($E70)&gt;0), VLOOKUP($E70&amp;"-7", Indices!$F:$G, 2,FALSE), ""))</f>
        <v/>
      </c>
      <c r="G70" t="str">
        <f ca="1">IF(AND('Library Prep'!$J$12="CD", LEN(F70)&gt;0), VLOOKUP(F70, Indices!$F:$G, 2, FALSE), E70)</f>
        <v/>
      </c>
      <c r="H70" t="str">
        <f ca="1">IF(AND('Library Prep'!$J$12 = "CD", LEN('Library Prep'!$B63)&gt;0), 'Library Prep'!$D63&amp;"", IF(LEN($G70)&gt;0, VLOOKUP(G70&amp;"-5", Indices!$F:$G, 2,FALSE), ""))</f>
        <v/>
      </c>
      <c r="I70" t="str">
        <f>IF(AND('Library Prep'!$J$12 &lt;&gt; "CD", LEN('Library Prep'!$D63)&gt;0), 'Library Prep'!$D63, "")</f>
        <v/>
      </c>
    </row>
    <row r="71" spans="1:9">
      <c r="A71" t="str">
        <f>IF(LEN('Library Prep'!$B64)&gt;0,'Library Prep'!$B64,"")</f>
        <v/>
      </c>
      <c r="B71" t="str">
        <f>IF(AND(LEN(TRIM('Library Prep'!$C$2)) &gt; 0, LEN(TRIM('Library Prep'!$B64))&gt;0), 'Library Prep'!$B64 &amp; "-" &amp; 'Library Prep'!$C$2, "")</f>
        <v/>
      </c>
      <c r="C71" t="str">
        <f>IF(AND(LEN('Library Prep'!$J64)&gt;0, LEN(TRIM('Library Prep'!$B64)) &gt; 0), IF('Library Prep'!$J$12="CD", 'Library Prep'!$K64, RIGHT('Library Prep'!$J64, 1)), "")</f>
        <v/>
      </c>
      <c r="D71" t="str">
        <f>IF(LEN($C71)=0, "", IF('Library Prep'!$J$12 = "CD", VLOOKUP($C71, Indices!$H$8:$J$103, 2, FALSE), 'Library Prep'!$K64))</f>
        <v/>
      </c>
      <c r="E71" t="str">
        <f ca="1">IF(AND('Library Prep'!$J$12="CD", LEN(D71)&gt;0),
VLOOKUP(D71, Indices!$F:$G, 2, FALSE),
IF(LEN(D71)&gt;0,LEFT(VLOOKUP(D71, OFFSET(Indices!$H$8:$J$103, 0, MATCH('Library Prep'!$J64, Indices!$H$6:$AF$6,0)-1), 2,FALSE),LEN(VLOOKUP(D71, OFFSET(Indices!$H$8:$J$103, 0, MATCH('Library Prep'!$J64, Indices!$H$6:$AF$6,0)-1), 2,FALSE))-2), ""))</f>
        <v/>
      </c>
      <c r="F71" t="str">
        <f ca="1">IF(AND('Library Prep'!$J$12="CD", LEN($C71)&gt;0), VLOOKUP($C71, Indices!$H$8:$J$103, 3, FALSE), IF(AND(LEN($C71)&gt;0, LEN($E71)&gt;0), VLOOKUP($E71&amp;"-7", Indices!$F:$G, 2,FALSE), ""))</f>
        <v/>
      </c>
      <c r="G71" t="str">
        <f ca="1">IF(AND('Library Prep'!$J$12="CD", LEN(F71)&gt;0), VLOOKUP(F71, Indices!$F:$G, 2, FALSE), E71)</f>
        <v/>
      </c>
      <c r="H71" t="str">
        <f ca="1">IF(AND('Library Prep'!$J$12 = "CD", LEN('Library Prep'!$B64)&gt;0), 'Library Prep'!$D64&amp;"", IF(LEN($G71)&gt;0, VLOOKUP(G71&amp;"-5", Indices!$F:$G, 2,FALSE), ""))</f>
        <v/>
      </c>
      <c r="I71" t="str">
        <f>IF(AND('Library Prep'!$J$12 &lt;&gt; "CD", LEN('Library Prep'!$D64)&gt;0), 'Library Prep'!$D64, "")</f>
        <v/>
      </c>
    </row>
    <row r="72" spans="1:9">
      <c r="A72" t="str">
        <f>IF(LEN('Library Prep'!$B65)&gt;0,'Library Prep'!$B65,"")</f>
        <v/>
      </c>
      <c r="B72" t="str">
        <f>IF(AND(LEN(TRIM('Library Prep'!$C$2)) &gt; 0, LEN(TRIM('Library Prep'!$B65))&gt;0), 'Library Prep'!$B65 &amp; "-" &amp; 'Library Prep'!$C$2, "")</f>
        <v/>
      </c>
      <c r="C72" t="str">
        <f>IF(AND(LEN('Library Prep'!$J65)&gt;0, LEN(TRIM('Library Prep'!$B65)) &gt; 0), IF('Library Prep'!$J$12="CD", 'Library Prep'!$K65, RIGHT('Library Prep'!$J65, 1)), "")</f>
        <v/>
      </c>
      <c r="D72" t="str">
        <f>IF(LEN($C72)=0, "", IF('Library Prep'!$J$12 = "CD", VLOOKUP($C72, Indices!$H$8:$J$103, 2, FALSE), 'Library Prep'!$K65))</f>
        <v/>
      </c>
      <c r="E72" t="str">
        <f ca="1">IF(AND('Library Prep'!$J$12="CD", LEN(D72)&gt;0),
VLOOKUP(D72, Indices!$F:$G, 2, FALSE),
IF(LEN(D72)&gt;0,LEFT(VLOOKUP(D72, OFFSET(Indices!$H$8:$J$103, 0, MATCH('Library Prep'!$J65, Indices!$H$6:$AF$6,0)-1), 2,FALSE),LEN(VLOOKUP(D72, OFFSET(Indices!$H$8:$J$103, 0, MATCH('Library Prep'!$J65, Indices!$H$6:$AF$6,0)-1), 2,FALSE))-2), ""))</f>
        <v/>
      </c>
      <c r="F72" t="str">
        <f ca="1">IF(AND('Library Prep'!$J$12="CD", LEN($C72)&gt;0), VLOOKUP($C72, Indices!$H$8:$J$103, 3, FALSE), IF(AND(LEN($C72)&gt;0, LEN($E72)&gt;0), VLOOKUP($E72&amp;"-7", Indices!$F:$G, 2,FALSE), ""))</f>
        <v/>
      </c>
      <c r="G72" t="str">
        <f ca="1">IF(AND('Library Prep'!$J$12="CD", LEN(F72)&gt;0), VLOOKUP(F72, Indices!$F:$G, 2, FALSE), E72)</f>
        <v/>
      </c>
      <c r="H72" t="str">
        <f ca="1">IF(AND('Library Prep'!$J$12 = "CD", LEN('Library Prep'!$B65)&gt;0), 'Library Prep'!$D65&amp;"", IF(LEN($G72)&gt;0, VLOOKUP(G72&amp;"-5", Indices!$F:$G, 2,FALSE), ""))</f>
        <v/>
      </c>
      <c r="I72" t="str">
        <f>IF(AND('Library Prep'!$J$12 &lt;&gt; "CD", LEN('Library Prep'!$D65)&gt;0), 'Library Prep'!$D65, "")</f>
        <v/>
      </c>
    </row>
    <row r="73" spans="1:9">
      <c r="A73" t="str">
        <f>IF(LEN('Library Prep'!$B66)&gt;0,'Library Prep'!$B66,"")</f>
        <v/>
      </c>
      <c r="B73" t="str">
        <f>IF(AND(LEN(TRIM('Library Prep'!$C$2)) &gt; 0, LEN(TRIM('Library Prep'!$B66))&gt;0), 'Library Prep'!$B66 &amp; "-" &amp; 'Library Prep'!$C$2, "")</f>
        <v/>
      </c>
      <c r="C73" t="str">
        <f>IF(AND(LEN('Library Prep'!$J66)&gt;0, LEN(TRIM('Library Prep'!$B66)) &gt; 0), IF('Library Prep'!$J$12="CD", 'Library Prep'!$K66, RIGHT('Library Prep'!$J66, 1)), "")</f>
        <v/>
      </c>
      <c r="D73" t="str">
        <f>IF(LEN($C73)=0, "", IF('Library Prep'!$J$12 = "CD", VLOOKUP($C73, Indices!$H$8:$J$103, 2, FALSE), 'Library Prep'!$K66))</f>
        <v/>
      </c>
      <c r="E73" t="str">
        <f ca="1">IF(AND('Library Prep'!$J$12="CD", LEN(D73)&gt;0),
VLOOKUP(D73, Indices!$F:$G, 2, FALSE),
IF(LEN(D73)&gt;0,LEFT(VLOOKUP(D73, OFFSET(Indices!$H$8:$J$103, 0, MATCH('Library Prep'!$J66, Indices!$H$6:$AF$6,0)-1), 2,FALSE),LEN(VLOOKUP(D73, OFFSET(Indices!$H$8:$J$103, 0, MATCH('Library Prep'!$J66, Indices!$H$6:$AF$6,0)-1), 2,FALSE))-2), ""))</f>
        <v/>
      </c>
      <c r="F73" t="str">
        <f ca="1">IF(AND('Library Prep'!$J$12="CD", LEN($C73)&gt;0), VLOOKUP($C73, Indices!$H$8:$J$103, 3, FALSE), IF(AND(LEN($C73)&gt;0, LEN($E73)&gt;0), VLOOKUP($E73&amp;"-7", Indices!$F:$G, 2,FALSE), ""))</f>
        <v/>
      </c>
      <c r="G73" t="str">
        <f ca="1">IF(AND('Library Prep'!$J$12="CD", LEN(F73)&gt;0), VLOOKUP(F73, Indices!$F:$G, 2, FALSE), E73)</f>
        <v/>
      </c>
      <c r="H73" t="str">
        <f ca="1">IF(AND('Library Prep'!$J$12 = "CD", LEN('Library Prep'!$B66)&gt;0), 'Library Prep'!$D66&amp;"", IF(LEN($G73)&gt;0, VLOOKUP(G73&amp;"-5", Indices!$F:$G, 2,FALSE), ""))</f>
        <v/>
      </c>
      <c r="I73" t="str">
        <f>IF(AND('Library Prep'!$J$12 &lt;&gt; "CD", LEN('Library Prep'!$D66)&gt;0), 'Library Prep'!$D66, "")</f>
        <v/>
      </c>
    </row>
    <row r="74" spans="1:9">
      <c r="A74" t="str">
        <f>IF(LEN('Library Prep'!$B67)&gt;0,'Library Prep'!$B67,"")</f>
        <v/>
      </c>
      <c r="B74" t="str">
        <f>IF(AND(LEN(TRIM('Library Prep'!$C$2)) &gt; 0, LEN(TRIM('Library Prep'!$B67))&gt;0), 'Library Prep'!$B67 &amp; "-" &amp; 'Library Prep'!$C$2, "")</f>
        <v/>
      </c>
      <c r="C74" t="str">
        <f>IF(AND(LEN('Library Prep'!$J67)&gt;0, LEN(TRIM('Library Prep'!$B67)) &gt; 0), IF('Library Prep'!$J$12="CD", 'Library Prep'!$K67, RIGHT('Library Prep'!$J67, 1)), "")</f>
        <v/>
      </c>
      <c r="D74" t="str">
        <f>IF(LEN($C74)=0, "", IF('Library Prep'!$J$12 = "CD", VLOOKUP($C74, Indices!$H$8:$J$103, 2, FALSE), 'Library Prep'!$K67))</f>
        <v/>
      </c>
      <c r="E74" t="str">
        <f ca="1">IF(AND('Library Prep'!$J$12="CD", LEN(D74)&gt;0),
VLOOKUP(D74, Indices!$F:$G, 2, FALSE),
IF(LEN(D74)&gt;0,LEFT(VLOOKUP(D74, OFFSET(Indices!$H$8:$J$103, 0, MATCH('Library Prep'!$J67, Indices!$H$6:$AF$6,0)-1), 2,FALSE),LEN(VLOOKUP(D74, OFFSET(Indices!$H$8:$J$103, 0, MATCH('Library Prep'!$J67, Indices!$H$6:$AF$6,0)-1), 2,FALSE))-2), ""))</f>
        <v/>
      </c>
      <c r="F74" t="str">
        <f ca="1">IF(AND('Library Prep'!$J$12="CD", LEN($C74)&gt;0), VLOOKUP($C74, Indices!$H$8:$J$103, 3, FALSE), IF(AND(LEN($C74)&gt;0, LEN($E74)&gt;0), VLOOKUP($E74&amp;"-7", Indices!$F:$G, 2,FALSE), ""))</f>
        <v/>
      </c>
      <c r="G74" t="str">
        <f ca="1">IF(AND('Library Prep'!$J$12="CD", LEN(F74)&gt;0), VLOOKUP(F74, Indices!$F:$G, 2, FALSE), E74)</f>
        <v/>
      </c>
      <c r="H74" t="str">
        <f ca="1">IF(AND('Library Prep'!$J$12 = "CD", LEN('Library Prep'!$B67)&gt;0), 'Library Prep'!$D67&amp;"", IF(LEN($G74)&gt;0, VLOOKUP(G74&amp;"-5", Indices!$F:$G, 2,FALSE), ""))</f>
        <v/>
      </c>
      <c r="I74" t="str">
        <f>IF(AND('Library Prep'!$J$12 &lt;&gt; "CD", LEN('Library Prep'!$D67)&gt;0), 'Library Prep'!$D67, "")</f>
        <v/>
      </c>
    </row>
    <row r="75" spans="1:9">
      <c r="A75" t="str">
        <f>IF(LEN('Library Prep'!$B68)&gt;0,'Library Prep'!$B68,"")</f>
        <v/>
      </c>
      <c r="B75" t="str">
        <f>IF(AND(LEN(TRIM('Library Prep'!$C$2)) &gt; 0, LEN(TRIM('Library Prep'!$B68))&gt;0), 'Library Prep'!$B68 &amp; "-" &amp; 'Library Prep'!$C$2, "")</f>
        <v/>
      </c>
      <c r="C75" t="str">
        <f>IF(AND(LEN('Library Prep'!$J68)&gt;0, LEN(TRIM('Library Prep'!$B68)) &gt; 0), IF('Library Prep'!$J$12="CD", 'Library Prep'!$K68, RIGHT('Library Prep'!$J68, 1)), "")</f>
        <v/>
      </c>
      <c r="D75" t="str">
        <f>IF(LEN($C75)=0, "", IF('Library Prep'!$J$12 = "CD", VLOOKUP($C75, Indices!$H$8:$J$103, 2, FALSE), 'Library Prep'!$K68))</f>
        <v/>
      </c>
      <c r="E75" t="str">
        <f ca="1">IF(AND('Library Prep'!$J$12="CD", LEN(D75)&gt;0),
VLOOKUP(D75, Indices!$F:$G, 2, FALSE),
IF(LEN(D75)&gt;0,LEFT(VLOOKUP(D75, OFFSET(Indices!$H$8:$J$103, 0, MATCH('Library Prep'!$J68, Indices!$H$6:$AF$6,0)-1), 2,FALSE),LEN(VLOOKUP(D75, OFFSET(Indices!$H$8:$J$103, 0, MATCH('Library Prep'!$J68, Indices!$H$6:$AF$6,0)-1), 2,FALSE))-2), ""))</f>
        <v/>
      </c>
      <c r="F75" t="str">
        <f ca="1">IF(AND('Library Prep'!$J$12="CD", LEN($C75)&gt;0), VLOOKUP($C75, Indices!$H$8:$J$103, 3, FALSE), IF(AND(LEN($C75)&gt;0, LEN($E75)&gt;0), VLOOKUP($E75&amp;"-7", Indices!$F:$G, 2,FALSE), ""))</f>
        <v/>
      </c>
      <c r="G75" t="str">
        <f ca="1">IF(AND('Library Prep'!$J$12="CD", LEN(F75)&gt;0), VLOOKUP(F75, Indices!$F:$G, 2, FALSE), E75)</f>
        <v/>
      </c>
      <c r="H75" t="str">
        <f ca="1">IF(AND('Library Prep'!$J$12 = "CD", LEN('Library Prep'!$B68)&gt;0), 'Library Prep'!$D68&amp;"", IF(LEN($G75)&gt;0, VLOOKUP(G75&amp;"-5", Indices!$F:$G, 2,FALSE), ""))</f>
        <v/>
      </c>
      <c r="I75" t="str">
        <f>IF(AND('Library Prep'!$J$12 &lt;&gt; "CD", LEN('Library Prep'!$D68)&gt;0), 'Library Prep'!$D68, "")</f>
        <v/>
      </c>
    </row>
    <row r="76" spans="1:9">
      <c r="A76" t="str">
        <f>IF(LEN('Library Prep'!$B69)&gt;0,'Library Prep'!$B69,"")</f>
        <v/>
      </c>
      <c r="B76" t="str">
        <f>IF(AND(LEN(TRIM('Library Prep'!$C$2)) &gt; 0, LEN(TRIM('Library Prep'!$B69))&gt;0), 'Library Prep'!$B69 &amp; "-" &amp; 'Library Prep'!$C$2, "")</f>
        <v/>
      </c>
      <c r="C76" t="str">
        <f>IF(AND(LEN('Library Prep'!$J69)&gt;0, LEN(TRIM('Library Prep'!$B69)) &gt; 0), IF('Library Prep'!$J$12="CD", 'Library Prep'!$K69, RIGHT('Library Prep'!$J69, 1)), "")</f>
        <v/>
      </c>
      <c r="D76" t="str">
        <f>IF(LEN($C76)=0, "", IF('Library Prep'!$J$12 = "CD", VLOOKUP($C76, Indices!$H$8:$J$103, 2, FALSE), 'Library Prep'!$K69))</f>
        <v/>
      </c>
      <c r="E76" t="str">
        <f ca="1">IF(AND('Library Prep'!$J$12="CD", LEN(D76)&gt;0),
VLOOKUP(D76, Indices!$F:$G, 2, FALSE),
IF(LEN(D76)&gt;0,LEFT(VLOOKUP(D76, OFFSET(Indices!$H$8:$J$103, 0, MATCH('Library Prep'!$J69, Indices!$H$6:$AF$6,0)-1), 2,FALSE),LEN(VLOOKUP(D76, OFFSET(Indices!$H$8:$J$103, 0, MATCH('Library Prep'!$J69, Indices!$H$6:$AF$6,0)-1), 2,FALSE))-2), ""))</f>
        <v/>
      </c>
      <c r="F76" t="str">
        <f ca="1">IF(AND('Library Prep'!$J$12="CD", LEN($C76)&gt;0), VLOOKUP($C76, Indices!$H$8:$J$103, 3, FALSE), IF(AND(LEN($C76)&gt;0, LEN($E76)&gt;0), VLOOKUP($E76&amp;"-7", Indices!$F:$G, 2,FALSE), ""))</f>
        <v/>
      </c>
      <c r="G76" t="str">
        <f ca="1">IF(AND('Library Prep'!$J$12="CD", LEN(F76)&gt;0), VLOOKUP(F76, Indices!$F:$G, 2, FALSE), E76)</f>
        <v/>
      </c>
      <c r="H76" t="str">
        <f ca="1">IF(AND('Library Prep'!$J$12 = "CD", LEN('Library Prep'!$B69)&gt;0), 'Library Prep'!$D69&amp;"", IF(LEN($G76)&gt;0, VLOOKUP(G76&amp;"-5", Indices!$F:$G, 2,FALSE), ""))</f>
        <v/>
      </c>
      <c r="I76" t="str">
        <f>IF(AND('Library Prep'!$J$12 &lt;&gt; "CD", LEN('Library Prep'!$D69)&gt;0), 'Library Prep'!$D69, "")</f>
        <v/>
      </c>
    </row>
    <row r="77" spans="1:9">
      <c r="A77" t="str">
        <f>IF(LEN('Library Prep'!$B70)&gt;0,'Library Prep'!$B70,"")</f>
        <v/>
      </c>
      <c r="B77" t="str">
        <f>IF(AND(LEN(TRIM('Library Prep'!$C$2)) &gt; 0, LEN(TRIM('Library Prep'!$B70))&gt;0), 'Library Prep'!$B70 &amp; "-" &amp; 'Library Prep'!$C$2, "")</f>
        <v/>
      </c>
      <c r="C77" t="str">
        <f>IF(AND(LEN('Library Prep'!$J70)&gt;0, LEN(TRIM('Library Prep'!$B70)) &gt; 0), IF('Library Prep'!$J$12="CD", 'Library Prep'!$K70, RIGHT('Library Prep'!$J70, 1)), "")</f>
        <v/>
      </c>
      <c r="D77" t="str">
        <f>IF(LEN($C77)=0, "", IF('Library Prep'!$J$12 = "CD", VLOOKUP($C77, Indices!$H$8:$J$103, 2, FALSE), 'Library Prep'!$K70))</f>
        <v/>
      </c>
      <c r="E77" t="str">
        <f ca="1">IF(AND('Library Prep'!$J$12="CD", LEN(D77)&gt;0),
VLOOKUP(D77, Indices!$F:$G, 2, FALSE),
IF(LEN(D77)&gt;0,LEFT(VLOOKUP(D77, OFFSET(Indices!$H$8:$J$103, 0, MATCH('Library Prep'!$J70, Indices!$H$6:$AF$6,0)-1), 2,FALSE),LEN(VLOOKUP(D77, OFFSET(Indices!$H$8:$J$103, 0, MATCH('Library Prep'!$J70, Indices!$H$6:$AF$6,0)-1), 2,FALSE))-2), ""))</f>
        <v/>
      </c>
      <c r="F77" t="str">
        <f ca="1">IF(AND('Library Prep'!$J$12="CD", LEN($C77)&gt;0), VLOOKUP($C77, Indices!$H$8:$J$103, 3, FALSE), IF(AND(LEN($C77)&gt;0, LEN($E77)&gt;0), VLOOKUP($E77&amp;"-7", Indices!$F:$G, 2,FALSE), ""))</f>
        <v/>
      </c>
      <c r="G77" t="str">
        <f ca="1">IF(AND('Library Prep'!$J$12="CD", LEN(F77)&gt;0), VLOOKUP(F77, Indices!$F:$G, 2, FALSE), E77)</f>
        <v/>
      </c>
      <c r="H77" t="str">
        <f ca="1">IF(AND('Library Prep'!$J$12 = "CD", LEN('Library Prep'!$B70)&gt;0), 'Library Prep'!$D70&amp;"", IF(LEN($G77)&gt;0, VLOOKUP(G77&amp;"-5", Indices!$F:$G, 2,FALSE), ""))</f>
        <v/>
      </c>
      <c r="I77" t="str">
        <f>IF(AND('Library Prep'!$J$12 &lt;&gt; "CD", LEN('Library Prep'!$D70)&gt;0), 'Library Prep'!$D70, "")</f>
        <v/>
      </c>
    </row>
    <row r="78" spans="1:9">
      <c r="A78" t="str">
        <f>IF(LEN('Library Prep'!$B71)&gt;0,'Library Prep'!$B71,"")</f>
        <v/>
      </c>
      <c r="B78" t="str">
        <f>IF(AND(LEN(TRIM('Library Prep'!$C$2)) &gt; 0, LEN(TRIM('Library Prep'!$B71))&gt;0), 'Library Prep'!$B71 &amp; "-" &amp; 'Library Prep'!$C$2, "")</f>
        <v/>
      </c>
      <c r="C78" t="str">
        <f>IF(AND(LEN('Library Prep'!$J71)&gt;0, LEN(TRIM('Library Prep'!$B71)) &gt; 0), IF('Library Prep'!$J$12="CD", 'Library Prep'!$K71, RIGHT('Library Prep'!$J71, 1)), "")</f>
        <v/>
      </c>
      <c r="D78" t="str">
        <f>IF(LEN($C78)=0, "", IF('Library Prep'!$J$12 = "CD", VLOOKUP($C78, Indices!$H$8:$J$103, 2, FALSE), 'Library Prep'!$K71))</f>
        <v/>
      </c>
      <c r="E78" t="str">
        <f ca="1">IF(AND('Library Prep'!$J$12="CD", LEN(D78)&gt;0),
VLOOKUP(D78, Indices!$F:$G, 2, FALSE),
IF(LEN(D78)&gt;0,LEFT(VLOOKUP(D78, OFFSET(Indices!$H$8:$J$103, 0, MATCH('Library Prep'!$J71, Indices!$H$6:$AF$6,0)-1), 2,FALSE),LEN(VLOOKUP(D78, OFFSET(Indices!$H$8:$J$103, 0, MATCH('Library Prep'!$J71, Indices!$H$6:$AF$6,0)-1), 2,FALSE))-2), ""))</f>
        <v/>
      </c>
      <c r="F78" t="str">
        <f ca="1">IF(AND('Library Prep'!$J$12="CD", LEN($C78)&gt;0), VLOOKUP($C78, Indices!$H$8:$J$103, 3, FALSE), IF(AND(LEN($C78)&gt;0, LEN($E78)&gt;0), VLOOKUP($E78&amp;"-7", Indices!$F:$G, 2,FALSE), ""))</f>
        <v/>
      </c>
      <c r="G78" t="str">
        <f ca="1">IF(AND('Library Prep'!$J$12="CD", LEN(F78)&gt;0), VLOOKUP(F78, Indices!$F:$G, 2, FALSE), E78)</f>
        <v/>
      </c>
      <c r="H78" t="str">
        <f ca="1">IF(AND('Library Prep'!$J$12 = "CD", LEN('Library Prep'!$B71)&gt;0), 'Library Prep'!$D71&amp;"", IF(LEN($G78)&gt;0, VLOOKUP(G78&amp;"-5", Indices!$F:$G, 2,FALSE), ""))</f>
        <v/>
      </c>
      <c r="I78" t="str">
        <f>IF(AND('Library Prep'!$J$12 &lt;&gt; "CD", LEN('Library Prep'!$D71)&gt;0), 'Library Prep'!$D71, "")</f>
        <v/>
      </c>
    </row>
    <row r="79" spans="1:9">
      <c r="A79" t="str">
        <f>IF(LEN('Library Prep'!$B72)&gt;0,'Library Prep'!$B72,"")</f>
        <v/>
      </c>
      <c r="B79" t="str">
        <f>IF(AND(LEN(TRIM('Library Prep'!$C$2)) &gt; 0, LEN(TRIM('Library Prep'!$B72))&gt;0), 'Library Prep'!$B72 &amp; "-" &amp; 'Library Prep'!$C$2, "")</f>
        <v/>
      </c>
      <c r="C79" t="str">
        <f>IF(AND(LEN('Library Prep'!$J72)&gt;0, LEN(TRIM('Library Prep'!$B72)) &gt; 0), IF('Library Prep'!$J$12="CD", 'Library Prep'!$K72, RIGHT('Library Prep'!$J72, 1)), "")</f>
        <v/>
      </c>
      <c r="D79" t="str">
        <f>IF(LEN($C79)=0, "", IF('Library Prep'!$J$12 = "CD", VLOOKUP($C79, Indices!$H$8:$J$103, 2, FALSE), 'Library Prep'!$K72))</f>
        <v/>
      </c>
      <c r="E79" t="str">
        <f ca="1">IF(AND('Library Prep'!$J$12="CD", LEN(D79)&gt;0),
VLOOKUP(D79, Indices!$F:$G, 2, FALSE),
IF(LEN(D79)&gt;0,LEFT(VLOOKUP(D79, OFFSET(Indices!$H$8:$J$103, 0, MATCH('Library Prep'!$J72, Indices!$H$6:$AF$6,0)-1), 2,FALSE),LEN(VLOOKUP(D79, OFFSET(Indices!$H$8:$J$103, 0, MATCH('Library Prep'!$J72, Indices!$H$6:$AF$6,0)-1), 2,FALSE))-2), ""))</f>
        <v/>
      </c>
      <c r="F79" t="str">
        <f ca="1">IF(AND('Library Prep'!$J$12="CD", LEN($C79)&gt;0), VLOOKUP($C79, Indices!$H$8:$J$103, 3, FALSE), IF(AND(LEN($C79)&gt;0, LEN($E79)&gt;0), VLOOKUP($E79&amp;"-7", Indices!$F:$G, 2,FALSE), ""))</f>
        <v/>
      </c>
      <c r="G79" t="str">
        <f ca="1">IF(AND('Library Prep'!$J$12="CD", LEN(F79)&gt;0), VLOOKUP(F79, Indices!$F:$G, 2, FALSE), E79)</f>
        <v/>
      </c>
      <c r="H79" t="str">
        <f ca="1">IF(AND('Library Prep'!$J$12 = "CD", LEN('Library Prep'!$B72)&gt;0), 'Library Prep'!$D72&amp;"", IF(LEN($G79)&gt;0, VLOOKUP(G79&amp;"-5", Indices!$F:$G, 2,FALSE), ""))</f>
        <v/>
      </c>
      <c r="I79" t="str">
        <f>IF(AND('Library Prep'!$J$12 &lt;&gt; "CD", LEN('Library Prep'!$D72)&gt;0), 'Library Prep'!$D72, "")</f>
        <v/>
      </c>
    </row>
    <row r="80" spans="1:9">
      <c r="A80" t="str">
        <f>IF(LEN('Library Prep'!$B73)&gt;0,'Library Prep'!$B73,"")</f>
        <v/>
      </c>
      <c r="B80" t="str">
        <f>IF(AND(LEN(TRIM('Library Prep'!$C$2)) &gt; 0, LEN(TRIM('Library Prep'!$B73))&gt;0), 'Library Prep'!$B73 &amp; "-" &amp; 'Library Prep'!$C$2, "")</f>
        <v/>
      </c>
      <c r="C80" t="str">
        <f>IF(AND(LEN('Library Prep'!$J73)&gt;0, LEN(TRIM('Library Prep'!$B73)) &gt; 0), IF('Library Prep'!$J$12="CD", 'Library Prep'!$K73, RIGHT('Library Prep'!$J73, 1)), "")</f>
        <v/>
      </c>
      <c r="D80" t="str">
        <f>IF(LEN($C80)=0, "", IF('Library Prep'!$J$12 = "CD", VLOOKUP($C80, Indices!$H$8:$J$103, 2, FALSE), 'Library Prep'!$K73))</f>
        <v/>
      </c>
      <c r="E80" t="str">
        <f ca="1">IF(AND('Library Prep'!$J$12="CD", LEN(D80)&gt;0),
VLOOKUP(D80, Indices!$F:$G, 2, FALSE),
IF(LEN(D80)&gt;0,LEFT(VLOOKUP(D80, OFFSET(Indices!$H$8:$J$103, 0, MATCH('Library Prep'!$J73, Indices!$H$6:$AF$6,0)-1), 2,FALSE),LEN(VLOOKUP(D80, OFFSET(Indices!$H$8:$J$103, 0, MATCH('Library Prep'!$J73, Indices!$H$6:$AF$6,0)-1), 2,FALSE))-2), ""))</f>
        <v/>
      </c>
      <c r="F80" t="str">
        <f ca="1">IF(AND('Library Prep'!$J$12="CD", LEN($C80)&gt;0), VLOOKUP($C80, Indices!$H$8:$J$103, 3, FALSE), IF(AND(LEN($C80)&gt;0, LEN($E80)&gt;0), VLOOKUP($E80&amp;"-7", Indices!$F:$G, 2,FALSE), ""))</f>
        <v/>
      </c>
      <c r="G80" t="str">
        <f ca="1">IF(AND('Library Prep'!$J$12="CD", LEN(F80)&gt;0), VLOOKUP(F80, Indices!$F:$G, 2, FALSE), E80)</f>
        <v/>
      </c>
      <c r="H80" t="str">
        <f ca="1">IF(AND('Library Prep'!$J$12 = "CD", LEN('Library Prep'!$B73)&gt;0), 'Library Prep'!$D73&amp;"", IF(LEN($G80)&gt;0, VLOOKUP(G80&amp;"-5", Indices!$F:$G, 2,FALSE), ""))</f>
        <v/>
      </c>
      <c r="I80" t="str">
        <f>IF(AND('Library Prep'!$J$12 &lt;&gt; "CD", LEN('Library Prep'!$D73)&gt;0), 'Library Prep'!$D73, "")</f>
        <v/>
      </c>
    </row>
    <row r="81" spans="1:9">
      <c r="A81" t="str">
        <f>IF(LEN('Library Prep'!$B74)&gt;0,'Library Prep'!$B74,"")</f>
        <v/>
      </c>
      <c r="B81" t="str">
        <f>IF(AND(LEN(TRIM('Library Prep'!$C$2)) &gt; 0, LEN(TRIM('Library Prep'!$B74))&gt;0), 'Library Prep'!$B74 &amp; "-" &amp; 'Library Prep'!$C$2, "")</f>
        <v/>
      </c>
      <c r="C81" t="str">
        <f>IF(AND(LEN('Library Prep'!$J74)&gt;0, LEN(TRIM('Library Prep'!$B74)) &gt; 0), IF('Library Prep'!$J$12="CD", 'Library Prep'!$K74, RIGHT('Library Prep'!$J74, 1)), "")</f>
        <v/>
      </c>
      <c r="D81" t="str">
        <f>IF(LEN($C81)=0, "", IF('Library Prep'!$J$12 = "CD", VLOOKUP($C81, Indices!$H$8:$J$103, 2, FALSE), 'Library Prep'!$K74))</f>
        <v/>
      </c>
      <c r="E81" t="str">
        <f ca="1">IF(AND('Library Prep'!$J$12="CD", LEN(D81)&gt;0),
VLOOKUP(D81, Indices!$F:$G, 2, FALSE),
IF(LEN(D81)&gt;0,LEFT(VLOOKUP(D81, OFFSET(Indices!$H$8:$J$103, 0, MATCH('Library Prep'!$J74, Indices!$H$6:$AF$6,0)-1), 2,FALSE),LEN(VLOOKUP(D81, OFFSET(Indices!$H$8:$J$103, 0, MATCH('Library Prep'!$J74, Indices!$H$6:$AF$6,0)-1), 2,FALSE))-2), ""))</f>
        <v/>
      </c>
      <c r="F81" t="str">
        <f ca="1">IF(AND('Library Prep'!$J$12="CD", LEN($C81)&gt;0), VLOOKUP($C81, Indices!$H$8:$J$103, 3, FALSE), IF(AND(LEN($C81)&gt;0, LEN($E81)&gt;0), VLOOKUP($E81&amp;"-7", Indices!$F:$G, 2,FALSE), ""))</f>
        <v/>
      </c>
      <c r="G81" t="str">
        <f ca="1">IF(AND('Library Prep'!$J$12="CD", LEN(F81)&gt;0), VLOOKUP(F81, Indices!$F:$G, 2, FALSE), E81)</f>
        <v/>
      </c>
      <c r="H81" t="str">
        <f ca="1">IF(AND('Library Prep'!$J$12 = "CD", LEN('Library Prep'!$B74)&gt;0), 'Library Prep'!$D74&amp;"", IF(LEN($G81)&gt;0, VLOOKUP(G81&amp;"-5", Indices!$F:$G, 2,FALSE), ""))</f>
        <v/>
      </c>
      <c r="I81" t="str">
        <f>IF(AND('Library Prep'!$J$12 &lt;&gt; "CD", LEN('Library Prep'!$D74)&gt;0), 'Library Prep'!$D74, "")</f>
        <v/>
      </c>
    </row>
    <row r="82" spans="1:9">
      <c r="A82" t="str">
        <f>IF(LEN('Library Prep'!$B75)&gt;0,'Library Prep'!$B75,"")</f>
        <v/>
      </c>
      <c r="B82" t="str">
        <f>IF(AND(LEN(TRIM('Library Prep'!$C$2)) &gt; 0, LEN(TRIM('Library Prep'!$B75))&gt;0), 'Library Prep'!$B75 &amp; "-" &amp; 'Library Prep'!$C$2, "")</f>
        <v/>
      </c>
      <c r="C82" t="str">
        <f>IF(AND(LEN('Library Prep'!$J75)&gt;0, LEN(TRIM('Library Prep'!$B75)) &gt; 0), IF('Library Prep'!$J$12="CD", 'Library Prep'!$K75, RIGHT('Library Prep'!$J75, 1)), "")</f>
        <v/>
      </c>
      <c r="D82" t="str">
        <f>IF(LEN($C82)=0, "", IF('Library Prep'!$J$12 = "CD", VLOOKUP($C82, Indices!$H$8:$J$103, 2, FALSE), 'Library Prep'!$K75))</f>
        <v/>
      </c>
      <c r="E82" t="str">
        <f ca="1">IF(AND('Library Prep'!$J$12="CD", LEN(D82)&gt;0),
VLOOKUP(D82, Indices!$F:$G, 2, FALSE),
IF(LEN(D82)&gt;0,LEFT(VLOOKUP(D82, OFFSET(Indices!$H$8:$J$103, 0, MATCH('Library Prep'!$J75, Indices!$H$6:$AF$6,0)-1), 2,FALSE),LEN(VLOOKUP(D82, OFFSET(Indices!$H$8:$J$103, 0, MATCH('Library Prep'!$J75, Indices!$H$6:$AF$6,0)-1), 2,FALSE))-2), ""))</f>
        <v/>
      </c>
      <c r="F82" t="str">
        <f ca="1">IF(AND('Library Prep'!$J$12="CD", LEN($C82)&gt;0), VLOOKUP($C82, Indices!$H$8:$J$103, 3, FALSE), IF(AND(LEN($C82)&gt;0, LEN($E82)&gt;0), VLOOKUP($E82&amp;"-7", Indices!$F:$G, 2,FALSE), ""))</f>
        <v/>
      </c>
      <c r="G82" t="str">
        <f ca="1">IF(AND('Library Prep'!$J$12="CD", LEN(F82)&gt;0), VLOOKUP(F82, Indices!$F:$G, 2, FALSE), E82)</f>
        <v/>
      </c>
      <c r="H82" t="str">
        <f ca="1">IF(AND('Library Prep'!$J$12 = "CD", LEN('Library Prep'!$B75)&gt;0), 'Library Prep'!$D75&amp;"", IF(LEN($G82)&gt;0, VLOOKUP(G82&amp;"-5", Indices!$F:$G, 2,FALSE), ""))</f>
        <v/>
      </c>
      <c r="I82" t="str">
        <f>IF(AND('Library Prep'!$J$12 &lt;&gt; "CD", LEN('Library Prep'!$D75)&gt;0), 'Library Prep'!$D75, "")</f>
        <v/>
      </c>
    </row>
    <row r="83" spans="1:9">
      <c r="A83" t="str">
        <f>IF(LEN('Library Prep'!$B76)&gt;0,'Library Prep'!$B76,"")</f>
        <v/>
      </c>
      <c r="B83" t="str">
        <f>IF(AND(LEN(TRIM('Library Prep'!$C$2)) &gt; 0, LEN(TRIM('Library Prep'!$B76))&gt;0), 'Library Prep'!$B76 &amp; "-" &amp; 'Library Prep'!$C$2, "")</f>
        <v/>
      </c>
      <c r="C83" t="str">
        <f>IF(AND(LEN('Library Prep'!$J76)&gt;0, LEN(TRIM('Library Prep'!$B76)) &gt; 0), IF('Library Prep'!$J$12="CD", 'Library Prep'!$K76, RIGHT('Library Prep'!$J76, 1)), "")</f>
        <v/>
      </c>
      <c r="D83" t="str">
        <f>IF(LEN($C83)=0, "", IF('Library Prep'!$J$12 = "CD", VLOOKUP($C83, Indices!$H$8:$J$103, 2, FALSE), 'Library Prep'!$K76))</f>
        <v/>
      </c>
      <c r="E83" t="str">
        <f ca="1">IF(AND('Library Prep'!$J$12="CD", LEN(D83)&gt;0),
VLOOKUP(D83, Indices!$F:$G, 2, FALSE),
IF(LEN(D83)&gt;0,LEFT(VLOOKUP(D83, OFFSET(Indices!$H$8:$J$103, 0, MATCH('Library Prep'!$J76, Indices!$H$6:$AF$6,0)-1), 2,FALSE),LEN(VLOOKUP(D83, OFFSET(Indices!$H$8:$J$103, 0, MATCH('Library Prep'!$J76, Indices!$H$6:$AF$6,0)-1), 2,FALSE))-2), ""))</f>
        <v/>
      </c>
      <c r="F83" t="str">
        <f ca="1">IF(AND('Library Prep'!$J$12="CD", LEN($C83)&gt;0), VLOOKUP($C83, Indices!$H$8:$J$103, 3, FALSE), IF(AND(LEN($C83)&gt;0, LEN($E83)&gt;0), VLOOKUP($E83&amp;"-7", Indices!$F:$G, 2,FALSE), ""))</f>
        <v/>
      </c>
      <c r="G83" t="str">
        <f ca="1">IF(AND('Library Prep'!$J$12="CD", LEN(F83)&gt;0), VLOOKUP(F83, Indices!$F:$G, 2, FALSE), E83)</f>
        <v/>
      </c>
      <c r="H83" t="str">
        <f ca="1">IF(AND('Library Prep'!$J$12 = "CD", LEN('Library Prep'!$B76)&gt;0), 'Library Prep'!$D76&amp;"", IF(LEN($G83)&gt;0, VLOOKUP(G83&amp;"-5", Indices!$F:$G, 2,FALSE), ""))</f>
        <v/>
      </c>
      <c r="I83" t="str">
        <f>IF(AND('Library Prep'!$J$12 &lt;&gt; "CD", LEN('Library Prep'!$D76)&gt;0), 'Library Prep'!$D76, "")</f>
        <v/>
      </c>
    </row>
    <row r="84" spans="1:9">
      <c r="A84" t="str">
        <f>IF(LEN('Library Prep'!$B77)&gt;0,'Library Prep'!$B77,"")</f>
        <v/>
      </c>
      <c r="B84" t="str">
        <f>IF(AND(LEN(TRIM('Library Prep'!$C$2)) &gt; 0, LEN(TRIM('Library Prep'!$B77))&gt;0), 'Library Prep'!$B77 &amp; "-" &amp; 'Library Prep'!$C$2, "")</f>
        <v/>
      </c>
      <c r="C84" t="str">
        <f>IF(AND(LEN('Library Prep'!$J77)&gt;0, LEN(TRIM('Library Prep'!$B77)) &gt; 0), IF('Library Prep'!$J$12="CD", 'Library Prep'!$K77, RIGHT('Library Prep'!$J77, 1)), "")</f>
        <v/>
      </c>
      <c r="D84" t="str">
        <f>IF(LEN($C84)=0, "", IF('Library Prep'!$J$12 = "CD", VLOOKUP($C84, Indices!$H$8:$J$103, 2, FALSE), 'Library Prep'!$K77))</f>
        <v/>
      </c>
      <c r="E84" t="str">
        <f ca="1">IF(AND('Library Prep'!$J$12="CD", LEN(D84)&gt;0),
VLOOKUP(D84, Indices!$F:$G, 2, FALSE),
IF(LEN(D84)&gt;0,LEFT(VLOOKUP(D84, OFFSET(Indices!$H$8:$J$103, 0, MATCH('Library Prep'!$J77, Indices!$H$6:$AF$6,0)-1), 2,FALSE),LEN(VLOOKUP(D84, OFFSET(Indices!$H$8:$J$103, 0, MATCH('Library Prep'!$J77, Indices!$H$6:$AF$6,0)-1), 2,FALSE))-2), ""))</f>
        <v/>
      </c>
      <c r="F84" t="str">
        <f ca="1">IF(AND('Library Prep'!$J$12="CD", LEN($C84)&gt;0), VLOOKUP($C84, Indices!$H$8:$J$103, 3, FALSE), IF(AND(LEN($C84)&gt;0, LEN($E84)&gt;0), VLOOKUP($E84&amp;"-7", Indices!$F:$G, 2,FALSE), ""))</f>
        <v/>
      </c>
      <c r="G84" t="str">
        <f ca="1">IF(AND('Library Prep'!$J$12="CD", LEN(F84)&gt;0), VLOOKUP(F84, Indices!$F:$G, 2, FALSE), E84)</f>
        <v/>
      </c>
      <c r="H84" t="str">
        <f ca="1">IF(AND('Library Prep'!$J$12 = "CD", LEN('Library Prep'!$B77)&gt;0), 'Library Prep'!$D77&amp;"", IF(LEN($G84)&gt;0, VLOOKUP(G84&amp;"-5", Indices!$F:$G, 2,FALSE), ""))</f>
        <v/>
      </c>
      <c r="I84" t="str">
        <f>IF(AND('Library Prep'!$J$12 &lt;&gt; "CD", LEN('Library Prep'!$D77)&gt;0), 'Library Prep'!$D77, "")</f>
        <v/>
      </c>
    </row>
    <row r="85" spans="1:9">
      <c r="A85" t="str">
        <f>IF(LEN('Library Prep'!$B78)&gt;0,'Library Prep'!$B78,"")</f>
        <v/>
      </c>
      <c r="B85" t="str">
        <f>IF(AND(LEN(TRIM('Library Prep'!$C$2)) &gt; 0, LEN(TRIM('Library Prep'!$B78))&gt;0), 'Library Prep'!$B78 &amp; "-" &amp; 'Library Prep'!$C$2, "")</f>
        <v/>
      </c>
      <c r="C85" t="str">
        <f>IF(AND(LEN('Library Prep'!$J78)&gt;0, LEN(TRIM('Library Prep'!$B78)) &gt; 0), IF('Library Prep'!$J$12="CD", 'Library Prep'!$K78, RIGHT('Library Prep'!$J78, 1)), "")</f>
        <v/>
      </c>
      <c r="D85" t="str">
        <f>IF(LEN($C85)=0, "", IF('Library Prep'!$J$12 = "CD", VLOOKUP($C85, Indices!$H$8:$J$103, 2, FALSE), 'Library Prep'!$K78))</f>
        <v/>
      </c>
      <c r="E85" t="str">
        <f ca="1">IF(AND('Library Prep'!$J$12="CD", LEN(D85)&gt;0),
VLOOKUP(D85, Indices!$F:$G, 2, FALSE),
IF(LEN(D85)&gt;0,LEFT(VLOOKUP(D85, OFFSET(Indices!$H$8:$J$103, 0, MATCH('Library Prep'!$J78, Indices!$H$6:$AF$6,0)-1), 2,FALSE),LEN(VLOOKUP(D85, OFFSET(Indices!$H$8:$J$103, 0, MATCH('Library Prep'!$J78, Indices!$H$6:$AF$6,0)-1), 2,FALSE))-2), ""))</f>
        <v/>
      </c>
      <c r="F85" t="str">
        <f ca="1">IF(AND('Library Prep'!$J$12="CD", LEN($C85)&gt;0), VLOOKUP($C85, Indices!$H$8:$J$103, 3, FALSE), IF(AND(LEN($C85)&gt;0, LEN($E85)&gt;0), VLOOKUP($E85&amp;"-7", Indices!$F:$G, 2,FALSE), ""))</f>
        <v/>
      </c>
      <c r="G85" t="str">
        <f ca="1">IF(AND('Library Prep'!$J$12="CD", LEN(F85)&gt;0), VLOOKUP(F85, Indices!$F:$G, 2, FALSE), E85)</f>
        <v/>
      </c>
      <c r="H85" t="str">
        <f ca="1">IF(AND('Library Prep'!$J$12 = "CD", LEN('Library Prep'!$B78)&gt;0), 'Library Prep'!$D78&amp;"", IF(LEN($G85)&gt;0, VLOOKUP(G85&amp;"-5", Indices!$F:$G, 2,FALSE), ""))</f>
        <v/>
      </c>
      <c r="I85" t="str">
        <f>IF(AND('Library Prep'!$J$12 &lt;&gt; "CD", LEN('Library Prep'!$D78)&gt;0), 'Library Prep'!$D78, "")</f>
        <v/>
      </c>
    </row>
    <row r="86" spans="1:9">
      <c r="A86" t="str">
        <f>IF(LEN('Library Prep'!$B79)&gt;0,'Library Prep'!$B79,"")</f>
        <v/>
      </c>
      <c r="B86" t="str">
        <f>IF(AND(LEN(TRIM('Library Prep'!$C$2)) &gt; 0, LEN(TRIM('Library Prep'!$B79))&gt;0), 'Library Prep'!$B79 &amp; "-" &amp; 'Library Prep'!$C$2, "")</f>
        <v/>
      </c>
      <c r="C86" t="str">
        <f>IF(AND(LEN('Library Prep'!$J79)&gt;0, LEN(TRIM('Library Prep'!$B79)) &gt; 0), IF('Library Prep'!$J$12="CD", 'Library Prep'!$K79, RIGHT('Library Prep'!$J79, 1)), "")</f>
        <v/>
      </c>
      <c r="D86" t="str">
        <f>IF(LEN($C86)=0, "", IF('Library Prep'!$J$12 = "CD", VLOOKUP($C86, Indices!$H$8:$J$103, 2, FALSE), 'Library Prep'!$K79))</f>
        <v/>
      </c>
      <c r="E86" t="str">
        <f ca="1">IF(AND('Library Prep'!$J$12="CD", LEN(D86)&gt;0),
VLOOKUP(D86, Indices!$F:$G, 2, FALSE),
IF(LEN(D86)&gt;0,LEFT(VLOOKUP(D86, OFFSET(Indices!$H$8:$J$103, 0, MATCH('Library Prep'!$J79, Indices!$H$6:$AF$6,0)-1), 2,FALSE),LEN(VLOOKUP(D86, OFFSET(Indices!$H$8:$J$103, 0, MATCH('Library Prep'!$J79, Indices!$H$6:$AF$6,0)-1), 2,FALSE))-2), ""))</f>
        <v/>
      </c>
      <c r="F86" t="str">
        <f ca="1">IF(AND('Library Prep'!$J$12="CD", LEN($C86)&gt;0), VLOOKUP($C86, Indices!$H$8:$J$103, 3, FALSE), IF(AND(LEN($C86)&gt;0, LEN($E86)&gt;0), VLOOKUP($E86&amp;"-7", Indices!$F:$G, 2,FALSE), ""))</f>
        <v/>
      </c>
      <c r="G86" t="str">
        <f ca="1">IF(AND('Library Prep'!$J$12="CD", LEN(F86)&gt;0), VLOOKUP(F86, Indices!$F:$G, 2, FALSE), E86)</f>
        <v/>
      </c>
      <c r="H86" t="str">
        <f ca="1">IF(AND('Library Prep'!$J$12 = "CD", LEN('Library Prep'!$B79)&gt;0), 'Library Prep'!$D79&amp;"", IF(LEN($G86)&gt;0, VLOOKUP(G86&amp;"-5", Indices!$F:$G, 2,FALSE), ""))</f>
        <v/>
      </c>
      <c r="I86" t="str">
        <f>IF(AND('Library Prep'!$J$12 &lt;&gt; "CD", LEN('Library Prep'!$D79)&gt;0), 'Library Prep'!$D79, "")</f>
        <v/>
      </c>
    </row>
    <row r="87" spans="1:9">
      <c r="A87" t="str">
        <f>IF(LEN('Library Prep'!$B80)&gt;0,'Library Prep'!$B80,"")</f>
        <v/>
      </c>
      <c r="B87" t="str">
        <f>IF(AND(LEN(TRIM('Library Prep'!$C$2)) &gt; 0, LEN(TRIM('Library Prep'!$B80))&gt;0), 'Library Prep'!$B80 &amp; "-" &amp; 'Library Prep'!$C$2, "")</f>
        <v/>
      </c>
      <c r="C87" t="str">
        <f>IF(AND(LEN('Library Prep'!$J80)&gt;0, LEN(TRIM('Library Prep'!$B80)) &gt; 0), IF('Library Prep'!$J$12="CD", 'Library Prep'!$K80, RIGHT('Library Prep'!$J80, 1)), "")</f>
        <v/>
      </c>
      <c r="D87" t="str">
        <f>IF(LEN($C87)=0, "", IF('Library Prep'!$J$12 = "CD", VLOOKUP($C87, Indices!$H$8:$J$103, 2, FALSE), 'Library Prep'!$K80))</f>
        <v/>
      </c>
      <c r="E87" t="str">
        <f ca="1">IF(AND('Library Prep'!$J$12="CD", LEN(D87)&gt;0),
VLOOKUP(D87, Indices!$F:$G, 2, FALSE),
IF(LEN(D87)&gt;0,LEFT(VLOOKUP(D87, OFFSET(Indices!$H$8:$J$103, 0, MATCH('Library Prep'!$J80, Indices!$H$6:$AF$6,0)-1), 2,FALSE),LEN(VLOOKUP(D87, OFFSET(Indices!$H$8:$J$103, 0, MATCH('Library Prep'!$J80, Indices!$H$6:$AF$6,0)-1), 2,FALSE))-2), ""))</f>
        <v/>
      </c>
      <c r="F87" t="str">
        <f ca="1">IF(AND('Library Prep'!$J$12="CD", LEN($C87)&gt;0), VLOOKUP($C87, Indices!$H$8:$J$103, 3, FALSE), IF(AND(LEN($C87)&gt;0, LEN($E87)&gt;0), VLOOKUP($E87&amp;"-7", Indices!$F:$G, 2,FALSE), ""))</f>
        <v/>
      </c>
      <c r="G87" t="str">
        <f ca="1">IF(AND('Library Prep'!$J$12="CD", LEN(F87)&gt;0), VLOOKUP(F87, Indices!$F:$G, 2, FALSE), E87)</f>
        <v/>
      </c>
      <c r="H87" t="str">
        <f ca="1">IF(AND('Library Prep'!$J$12 = "CD", LEN('Library Prep'!$B80)&gt;0), 'Library Prep'!$D80&amp;"", IF(LEN($G87)&gt;0, VLOOKUP(G87&amp;"-5", Indices!$F:$G, 2,FALSE), ""))</f>
        <v/>
      </c>
      <c r="I87" t="str">
        <f>IF(AND('Library Prep'!$J$12 &lt;&gt; "CD", LEN('Library Prep'!$D80)&gt;0), 'Library Prep'!$D80, "")</f>
        <v/>
      </c>
    </row>
    <row r="88" spans="1:9">
      <c r="A88" t="str">
        <f>IF(LEN('Library Prep'!$B81)&gt;0,'Library Prep'!$B81,"")</f>
        <v/>
      </c>
      <c r="B88" t="str">
        <f>IF(AND(LEN(TRIM('Library Prep'!$C$2)) &gt; 0, LEN(TRIM('Library Prep'!$B81))&gt;0), 'Library Prep'!$B81 &amp; "-" &amp; 'Library Prep'!$C$2, "")</f>
        <v/>
      </c>
      <c r="C88" t="str">
        <f>IF(AND(LEN('Library Prep'!$J81)&gt;0, LEN(TRIM('Library Prep'!$B81)) &gt; 0), IF('Library Prep'!$J$12="CD", 'Library Prep'!$K81, RIGHT('Library Prep'!$J81, 1)), "")</f>
        <v/>
      </c>
      <c r="D88" t="str">
        <f>IF(LEN($C88)=0, "", IF('Library Prep'!$J$12 = "CD", VLOOKUP($C88, Indices!$H$8:$J$103, 2, FALSE), 'Library Prep'!$K81))</f>
        <v/>
      </c>
      <c r="E88" t="str">
        <f ca="1">IF(AND('Library Prep'!$J$12="CD", LEN(D88)&gt;0),
VLOOKUP(D88, Indices!$F:$G, 2, FALSE),
IF(LEN(D88)&gt;0,LEFT(VLOOKUP(D88, OFFSET(Indices!$H$8:$J$103, 0, MATCH('Library Prep'!$J81, Indices!$H$6:$AF$6,0)-1), 2,FALSE),LEN(VLOOKUP(D88, OFFSET(Indices!$H$8:$J$103, 0, MATCH('Library Prep'!$J81, Indices!$H$6:$AF$6,0)-1), 2,FALSE))-2), ""))</f>
        <v/>
      </c>
      <c r="F88" t="str">
        <f ca="1">IF(AND('Library Prep'!$J$12="CD", LEN($C88)&gt;0), VLOOKUP($C88, Indices!$H$8:$J$103, 3, FALSE), IF(AND(LEN($C88)&gt;0, LEN($E88)&gt;0), VLOOKUP($E88&amp;"-7", Indices!$F:$G, 2,FALSE), ""))</f>
        <v/>
      </c>
      <c r="G88" t="str">
        <f ca="1">IF(AND('Library Prep'!$J$12="CD", LEN(F88)&gt;0), VLOOKUP(F88, Indices!$F:$G, 2, FALSE), E88)</f>
        <v/>
      </c>
      <c r="H88" t="str">
        <f ca="1">IF(AND('Library Prep'!$J$12 = "CD", LEN('Library Prep'!$B81)&gt;0), 'Library Prep'!$D81&amp;"", IF(LEN($G88)&gt;0, VLOOKUP(G88&amp;"-5", Indices!$F:$G, 2,FALSE), ""))</f>
        <v/>
      </c>
      <c r="I88" t="str">
        <f>IF(AND('Library Prep'!$J$12 &lt;&gt; "CD", LEN('Library Prep'!$D81)&gt;0), 'Library Prep'!$D81, "")</f>
        <v/>
      </c>
    </row>
    <row r="89" spans="1:9">
      <c r="A89" t="str">
        <f>IF(LEN('Library Prep'!$B82)&gt;0,'Library Prep'!$B82,"")</f>
        <v/>
      </c>
      <c r="B89" t="str">
        <f>IF(AND(LEN(TRIM('Library Prep'!$C$2)) &gt; 0, LEN(TRIM('Library Prep'!$B82))&gt;0), 'Library Prep'!$B82 &amp; "-" &amp; 'Library Prep'!$C$2, "")</f>
        <v/>
      </c>
      <c r="C89" t="str">
        <f>IF(AND(LEN('Library Prep'!$J82)&gt;0, LEN(TRIM('Library Prep'!$B82)) &gt; 0), IF('Library Prep'!$J$12="CD", 'Library Prep'!$K82, RIGHT('Library Prep'!$J82, 1)), "")</f>
        <v/>
      </c>
      <c r="D89" t="str">
        <f>IF(LEN($C89)=0, "", IF('Library Prep'!$J$12 = "CD", VLOOKUP($C89, Indices!$H$8:$J$103, 2, FALSE), 'Library Prep'!$K82))</f>
        <v/>
      </c>
      <c r="E89" t="str">
        <f ca="1">IF(AND('Library Prep'!$J$12="CD", LEN(D89)&gt;0),
VLOOKUP(D89, Indices!$F:$G, 2, FALSE),
IF(LEN(D89)&gt;0,LEFT(VLOOKUP(D89, OFFSET(Indices!$H$8:$J$103, 0, MATCH('Library Prep'!$J82, Indices!$H$6:$AF$6,0)-1), 2,FALSE),LEN(VLOOKUP(D89, OFFSET(Indices!$H$8:$J$103, 0, MATCH('Library Prep'!$J82, Indices!$H$6:$AF$6,0)-1), 2,FALSE))-2), ""))</f>
        <v/>
      </c>
      <c r="F89" t="str">
        <f ca="1">IF(AND('Library Prep'!$J$12="CD", LEN($C89)&gt;0), VLOOKUP($C89, Indices!$H$8:$J$103, 3, FALSE), IF(AND(LEN($C89)&gt;0, LEN($E89)&gt;0), VLOOKUP($E89&amp;"-7", Indices!$F:$G, 2,FALSE), ""))</f>
        <v/>
      </c>
      <c r="G89" t="str">
        <f ca="1">IF(AND('Library Prep'!$J$12="CD", LEN(F89)&gt;0), VLOOKUP(F89, Indices!$F:$G, 2, FALSE), E89)</f>
        <v/>
      </c>
      <c r="H89" t="str">
        <f ca="1">IF(AND('Library Prep'!$J$12 = "CD", LEN('Library Prep'!$B82)&gt;0), 'Library Prep'!$D82&amp;"", IF(LEN($G89)&gt;0, VLOOKUP(G89&amp;"-5", Indices!$F:$G, 2,FALSE), ""))</f>
        <v/>
      </c>
      <c r="I89" t="str">
        <f>IF(AND('Library Prep'!$J$12 &lt;&gt; "CD", LEN('Library Prep'!$D82)&gt;0), 'Library Prep'!$D82, "")</f>
        <v/>
      </c>
    </row>
    <row r="90" spans="1:9">
      <c r="A90" t="str">
        <f>IF(LEN('Library Prep'!$B83)&gt;0,'Library Prep'!$B83,"")</f>
        <v/>
      </c>
      <c r="B90" t="str">
        <f>IF(AND(LEN(TRIM('Library Prep'!$C$2)) &gt; 0, LEN(TRIM('Library Prep'!$B83))&gt;0), 'Library Prep'!$B83 &amp; "-" &amp; 'Library Prep'!$C$2, "")</f>
        <v/>
      </c>
      <c r="C90" t="str">
        <f>IF(AND(LEN('Library Prep'!$J83)&gt;0, LEN(TRIM('Library Prep'!$B83)) &gt; 0), IF('Library Prep'!$J$12="CD", 'Library Prep'!$K83, RIGHT('Library Prep'!$J83, 1)), "")</f>
        <v/>
      </c>
      <c r="D90" t="str">
        <f>IF(LEN($C90)=0, "", IF('Library Prep'!$J$12 = "CD", VLOOKUP($C90, Indices!$H$8:$J$103, 2, FALSE), 'Library Prep'!$K83))</f>
        <v/>
      </c>
      <c r="E90" t="str">
        <f ca="1">IF(AND('Library Prep'!$J$12="CD", LEN(D90)&gt;0),
VLOOKUP(D90, Indices!$F:$G, 2, FALSE),
IF(LEN(D90)&gt;0,LEFT(VLOOKUP(D90, OFFSET(Indices!$H$8:$J$103, 0, MATCH('Library Prep'!$J83, Indices!$H$6:$AF$6,0)-1), 2,FALSE),LEN(VLOOKUP(D90, OFFSET(Indices!$H$8:$J$103, 0, MATCH('Library Prep'!$J83, Indices!$H$6:$AF$6,0)-1), 2,FALSE))-2), ""))</f>
        <v/>
      </c>
      <c r="F90" t="str">
        <f ca="1">IF(AND('Library Prep'!$J$12="CD", LEN($C90)&gt;0), VLOOKUP($C90, Indices!$H$8:$J$103, 3, FALSE), IF(AND(LEN($C90)&gt;0, LEN($E90)&gt;0), VLOOKUP($E90&amp;"-7", Indices!$F:$G, 2,FALSE), ""))</f>
        <v/>
      </c>
      <c r="G90" t="str">
        <f ca="1">IF(AND('Library Prep'!$J$12="CD", LEN(F90)&gt;0), VLOOKUP(F90, Indices!$F:$G, 2, FALSE), E90)</f>
        <v/>
      </c>
      <c r="H90" t="str">
        <f ca="1">IF(AND('Library Prep'!$J$12 = "CD", LEN('Library Prep'!$B83)&gt;0), 'Library Prep'!$D83&amp;"", IF(LEN($G90)&gt;0, VLOOKUP(G90&amp;"-5", Indices!$F:$G, 2,FALSE), ""))</f>
        <v/>
      </c>
      <c r="I90" t="str">
        <f>IF(AND('Library Prep'!$J$12 &lt;&gt; "CD", LEN('Library Prep'!$D83)&gt;0), 'Library Prep'!$D83, "")</f>
        <v/>
      </c>
    </row>
    <row r="91" spans="1:9">
      <c r="A91" t="str">
        <f>IF(LEN('Library Prep'!$B84)&gt;0,'Library Prep'!$B84,"")</f>
        <v/>
      </c>
      <c r="B91" t="str">
        <f>IF(AND(LEN(TRIM('Library Prep'!$C$2)) &gt; 0, LEN(TRIM('Library Prep'!$B84))&gt;0), 'Library Prep'!$B84 &amp; "-" &amp; 'Library Prep'!$C$2, "")</f>
        <v/>
      </c>
      <c r="C91" t="str">
        <f>IF(AND(LEN('Library Prep'!$J84)&gt;0, LEN(TRIM('Library Prep'!$B84)) &gt; 0), IF('Library Prep'!$J$12="CD", 'Library Prep'!$K84, RIGHT('Library Prep'!$J84, 1)), "")</f>
        <v/>
      </c>
      <c r="D91" t="str">
        <f>IF(LEN($C91)=0, "", IF('Library Prep'!$J$12 = "CD", VLOOKUP($C91, Indices!$H$8:$J$103, 2, FALSE), 'Library Prep'!$K84))</f>
        <v/>
      </c>
      <c r="E91" t="str">
        <f ca="1">IF(AND('Library Prep'!$J$12="CD", LEN(D91)&gt;0),
VLOOKUP(D91, Indices!$F:$G, 2, FALSE),
IF(LEN(D91)&gt;0,LEFT(VLOOKUP(D91, OFFSET(Indices!$H$8:$J$103, 0, MATCH('Library Prep'!$J84, Indices!$H$6:$AF$6,0)-1), 2,FALSE),LEN(VLOOKUP(D91, OFFSET(Indices!$H$8:$J$103, 0, MATCH('Library Prep'!$J84, Indices!$H$6:$AF$6,0)-1), 2,FALSE))-2), ""))</f>
        <v/>
      </c>
      <c r="F91" t="str">
        <f ca="1">IF(AND('Library Prep'!$J$12="CD", LEN($C91)&gt;0), VLOOKUP($C91, Indices!$H$8:$J$103, 3, FALSE), IF(AND(LEN($C91)&gt;0, LEN($E91)&gt;0), VLOOKUP($E91&amp;"-7", Indices!$F:$G, 2,FALSE), ""))</f>
        <v/>
      </c>
      <c r="G91" t="str">
        <f ca="1">IF(AND('Library Prep'!$J$12="CD", LEN(F91)&gt;0), VLOOKUP(F91, Indices!$F:$G, 2, FALSE), E91)</f>
        <v/>
      </c>
      <c r="H91" t="str">
        <f ca="1">IF(AND('Library Prep'!$J$12 = "CD", LEN('Library Prep'!$B84)&gt;0), 'Library Prep'!$D84&amp;"", IF(LEN($G91)&gt;0, VLOOKUP(G91&amp;"-5", Indices!$F:$G, 2,FALSE), ""))</f>
        <v/>
      </c>
      <c r="I91" t="str">
        <f>IF(AND('Library Prep'!$J$12 &lt;&gt; "CD", LEN('Library Prep'!$D84)&gt;0), 'Library Prep'!$D84, "")</f>
        <v/>
      </c>
    </row>
    <row r="92" spans="1:9">
      <c r="A92" t="str">
        <f>IF(LEN('Library Prep'!$B85)&gt;0,'Library Prep'!$B85,"")</f>
        <v/>
      </c>
      <c r="B92" t="str">
        <f>IF(AND(LEN(TRIM('Library Prep'!$C$2)) &gt; 0, LEN(TRIM('Library Prep'!$B85))&gt;0), 'Library Prep'!$B85 &amp; "-" &amp; 'Library Prep'!$C$2, "")</f>
        <v/>
      </c>
      <c r="C92" t="str">
        <f>IF(AND(LEN('Library Prep'!$J85)&gt;0, LEN(TRIM('Library Prep'!$B85)) &gt; 0), IF('Library Prep'!$J$12="CD", 'Library Prep'!$K85, RIGHT('Library Prep'!$J85, 1)), "")</f>
        <v/>
      </c>
      <c r="D92" t="str">
        <f>IF(LEN($C92)=0, "", IF('Library Prep'!$J$12 = "CD", VLOOKUP($C92, Indices!$H$8:$J$103, 2, FALSE), 'Library Prep'!$K85))</f>
        <v/>
      </c>
      <c r="E92" t="str">
        <f ca="1">IF(AND('Library Prep'!$J$12="CD", LEN(D92)&gt;0),
VLOOKUP(D92, Indices!$F:$G, 2, FALSE),
IF(LEN(D92)&gt;0,LEFT(VLOOKUP(D92, OFFSET(Indices!$H$8:$J$103, 0, MATCH('Library Prep'!$J85, Indices!$H$6:$AF$6,0)-1), 2,FALSE),LEN(VLOOKUP(D92, OFFSET(Indices!$H$8:$J$103, 0, MATCH('Library Prep'!$J85, Indices!$H$6:$AF$6,0)-1), 2,FALSE))-2), ""))</f>
        <v/>
      </c>
      <c r="F92" t="str">
        <f ca="1">IF(AND('Library Prep'!$J$12="CD", LEN($C92)&gt;0), VLOOKUP($C92, Indices!$H$8:$J$103, 3, FALSE), IF(AND(LEN($C92)&gt;0, LEN($E92)&gt;0), VLOOKUP($E92&amp;"-7", Indices!$F:$G, 2,FALSE), ""))</f>
        <v/>
      </c>
      <c r="G92" t="str">
        <f ca="1">IF(AND('Library Prep'!$J$12="CD", LEN(F92)&gt;0), VLOOKUP(F92, Indices!$F:$G, 2, FALSE), E92)</f>
        <v/>
      </c>
      <c r="H92" t="str">
        <f ca="1">IF(AND('Library Prep'!$J$12 = "CD", LEN('Library Prep'!$B85)&gt;0), 'Library Prep'!$D85&amp;"", IF(LEN($G92)&gt;0, VLOOKUP(G92&amp;"-5", Indices!$F:$G, 2,FALSE), ""))</f>
        <v/>
      </c>
      <c r="I92" t="str">
        <f>IF(AND('Library Prep'!$J$12 &lt;&gt; "CD", LEN('Library Prep'!$D85)&gt;0), 'Library Prep'!$D85, "")</f>
        <v/>
      </c>
    </row>
    <row r="93" spans="1:9">
      <c r="A93" t="str">
        <f>IF(LEN('Library Prep'!$B86)&gt;0,'Library Prep'!$B86,"")</f>
        <v/>
      </c>
      <c r="B93" t="str">
        <f>IF(AND(LEN(TRIM('Library Prep'!$C$2)) &gt; 0, LEN(TRIM('Library Prep'!$B86))&gt;0), 'Library Prep'!$B86 &amp; "-" &amp; 'Library Prep'!$C$2, "")</f>
        <v/>
      </c>
      <c r="C93" t="str">
        <f>IF(AND(LEN('Library Prep'!$J86)&gt;0, LEN(TRIM('Library Prep'!$B86)) &gt; 0), IF('Library Prep'!$J$12="CD", 'Library Prep'!$K86, RIGHT('Library Prep'!$J86, 1)), "")</f>
        <v/>
      </c>
      <c r="D93" t="str">
        <f>IF(LEN($C93)=0, "", IF('Library Prep'!$J$12 = "CD", VLOOKUP($C93, Indices!$H$8:$J$103, 2, FALSE), 'Library Prep'!$K86))</f>
        <v/>
      </c>
      <c r="E93" t="str">
        <f ca="1">IF(AND('Library Prep'!$J$12="CD", LEN(D93)&gt;0),
VLOOKUP(D93, Indices!$F:$G, 2, FALSE),
IF(LEN(D93)&gt;0,LEFT(VLOOKUP(D93, OFFSET(Indices!$H$8:$J$103, 0, MATCH('Library Prep'!$J86, Indices!$H$6:$AF$6,0)-1), 2,FALSE),LEN(VLOOKUP(D93, OFFSET(Indices!$H$8:$J$103, 0, MATCH('Library Prep'!$J86, Indices!$H$6:$AF$6,0)-1), 2,FALSE))-2), ""))</f>
        <v/>
      </c>
      <c r="F93" t="str">
        <f ca="1">IF(AND('Library Prep'!$J$12="CD", LEN($C93)&gt;0), VLOOKUP($C93, Indices!$H$8:$J$103, 3, FALSE), IF(AND(LEN($C93)&gt;0, LEN($E93)&gt;0), VLOOKUP($E93&amp;"-7", Indices!$F:$G, 2,FALSE), ""))</f>
        <v/>
      </c>
      <c r="G93" t="str">
        <f ca="1">IF(AND('Library Prep'!$J$12="CD", LEN(F93)&gt;0), VLOOKUP(F93, Indices!$F:$G, 2, FALSE), E93)</f>
        <v/>
      </c>
      <c r="H93" t="str">
        <f ca="1">IF(AND('Library Prep'!$J$12 = "CD", LEN('Library Prep'!$B86)&gt;0), 'Library Prep'!$D86&amp;"", IF(LEN($G93)&gt;0, VLOOKUP(G93&amp;"-5", Indices!$F:$G, 2,FALSE), ""))</f>
        <v/>
      </c>
      <c r="I93" t="str">
        <f>IF(AND('Library Prep'!$J$12 &lt;&gt; "CD", LEN('Library Prep'!$D86)&gt;0), 'Library Prep'!$D86, "")</f>
        <v/>
      </c>
    </row>
    <row r="94" spans="1:9">
      <c r="A94" t="str">
        <f>IF(LEN('Library Prep'!$B87)&gt;0,'Library Prep'!$B87,"")</f>
        <v/>
      </c>
      <c r="B94" t="str">
        <f>IF(AND(LEN(TRIM('Library Prep'!$C$2)) &gt; 0, LEN(TRIM('Library Prep'!$B87))&gt;0), 'Library Prep'!$B87 &amp; "-" &amp; 'Library Prep'!$C$2, "")</f>
        <v/>
      </c>
      <c r="C94" t="str">
        <f>IF(AND(LEN('Library Prep'!$J87)&gt;0, LEN(TRIM('Library Prep'!$B87)) &gt; 0), IF('Library Prep'!$J$12="CD", 'Library Prep'!$K87, RIGHT('Library Prep'!$J87, 1)), "")</f>
        <v/>
      </c>
      <c r="D94" t="str">
        <f>IF(LEN($C94)=0, "", IF('Library Prep'!$J$12 = "CD", VLOOKUP($C94, Indices!$H$8:$J$103, 2, FALSE), 'Library Prep'!$K87))</f>
        <v/>
      </c>
      <c r="E94" t="str">
        <f ca="1">IF(AND('Library Prep'!$J$12="CD", LEN(D94)&gt;0),
VLOOKUP(D94, Indices!$F:$G, 2, FALSE),
IF(LEN(D94)&gt;0,LEFT(VLOOKUP(D94, OFFSET(Indices!$H$8:$J$103, 0, MATCH('Library Prep'!$J87, Indices!$H$6:$AF$6,0)-1), 2,FALSE),LEN(VLOOKUP(D94, OFFSET(Indices!$H$8:$J$103, 0, MATCH('Library Prep'!$J87, Indices!$H$6:$AF$6,0)-1), 2,FALSE))-2), ""))</f>
        <v/>
      </c>
      <c r="F94" t="str">
        <f ca="1">IF(AND('Library Prep'!$J$12="CD", LEN($C94)&gt;0), VLOOKUP($C94, Indices!$H$8:$J$103, 3, FALSE), IF(AND(LEN($C94)&gt;0, LEN($E94)&gt;0), VLOOKUP($E94&amp;"-7", Indices!$F:$G, 2,FALSE), ""))</f>
        <v/>
      </c>
      <c r="G94" t="str">
        <f ca="1">IF(AND('Library Prep'!$J$12="CD", LEN(F94)&gt;0), VLOOKUP(F94, Indices!$F:$G, 2, FALSE), E94)</f>
        <v/>
      </c>
      <c r="H94" t="str">
        <f ca="1">IF(AND('Library Prep'!$J$12 = "CD", LEN('Library Prep'!$B87)&gt;0), 'Library Prep'!$D87&amp;"", IF(LEN($G94)&gt;0, VLOOKUP(G94&amp;"-5", Indices!$F:$G, 2,FALSE), ""))</f>
        <v/>
      </c>
      <c r="I94" t="str">
        <f>IF(AND('Library Prep'!$J$12 &lt;&gt; "CD", LEN('Library Prep'!$D87)&gt;0), 'Library Prep'!$D87, "")</f>
        <v/>
      </c>
    </row>
    <row r="95" spans="1:9">
      <c r="A95" t="str">
        <f>IF(LEN('Library Prep'!$B88)&gt;0,'Library Prep'!$B88,"")</f>
        <v/>
      </c>
      <c r="B95" t="str">
        <f>IF(AND(LEN(TRIM('Library Prep'!$C$2)) &gt; 0, LEN(TRIM('Library Prep'!$B88))&gt;0), 'Library Prep'!$B88 &amp; "-" &amp; 'Library Prep'!$C$2, "")</f>
        <v/>
      </c>
      <c r="C95" t="str">
        <f>IF(AND(LEN('Library Prep'!$J88)&gt;0, LEN(TRIM('Library Prep'!$B88)) &gt; 0), IF('Library Prep'!$J$12="CD", 'Library Prep'!$K88, RIGHT('Library Prep'!$J88, 1)), "")</f>
        <v/>
      </c>
      <c r="D95" t="str">
        <f>IF(LEN($C95)=0, "", IF('Library Prep'!$J$12 = "CD", VLOOKUP($C95, Indices!$H$8:$J$103, 2, FALSE), 'Library Prep'!$K88))</f>
        <v/>
      </c>
      <c r="E95" t="str">
        <f ca="1">IF(AND('Library Prep'!$J$12="CD", LEN(D95)&gt;0),
VLOOKUP(D95, Indices!$F:$G, 2, FALSE),
IF(LEN(D95)&gt;0,LEFT(VLOOKUP(D95, OFFSET(Indices!$H$8:$J$103, 0, MATCH('Library Prep'!$J88, Indices!$H$6:$AF$6,0)-1), 2,FALSE),LEN(VLOOKUP(D95, OFFSET(Indices!$H$8:$J$103, 0, MATCH('Library Prep'!$J88, Indices!$H$6:$AF$6,0)-1), 2,FALSE))-2), ""))</f>
        <v/>
      </c>
      <c r="F95" t="str">
        <f ca="1">IF(AND('Library Prep'!$J$12="CD", LEN($C95)&gt;0), VLOOKUP($C95, Indices!$H$8:$J$103, 3, FALSE), IF(AND(LEN($C95)&gt;0, LEN($E95)&gt;0), VLOOKUP($E95&amp;"-7", Indices!$F:$G, 2,FALSE), ""))</f>
        <v/>
      </c>
      <c r="G95" t="str">
        <f ca="1">IF(AND('Library Prep'!$J$12="CD", LEN(F95)&gt;0), VLOOKUP(F95, Indices!$F:$G, 2, FALSE), E95)</f>
        <v/>
      </c>
      <c r="H95" t="str">
        <f ca="1">IF(AND('Library Prep'!$J$12 = "CD", LEN('Library Prep'!$B88)&gt;0), 'Library Prep'!$D88&amp;"", IF(LEN($G95)&gt;0, VLOOKUP(G95&amp;"-5", Indices!$F:$G, 2,FALSE), ""))</f>
        <v/>
      </c>
      <c r="I95" t="str">
        <f>IF(AND('Library Prep'!$J$12 &lt;&gt; "CD", LEN('Library Prep'!$D88)&gt;0), 'Library Prep'!$D88, "")</f>
        <v/>
      </c>
    </row>
    <row r="96" spans="1:9">
      <c r="A96" t="str">
        <f>IF(LEN('Library Prep'!$B89)&gt;0,'Library Prep'!$B89,"")</f>
        <v/>
      </c>
      <c r="B96" t="str">
        <f>IF(AND(LEN(TRIM('Library Prep'!$C$2)) &gt; 0, LEN(TRIM('Library Prep'!$B89))&gt;0), 'Library Prep'!$B89 &amp; "-" &amp; 'Library Prep'!$C$2, "")</f>
        <v/>
      </c>
      <c r="C96" t="str">
        <f>IF(AND(LEN('Library Prep'!$J89)&gt;0, LEN(TRIM('Library Prep'!$B89)) &gt; 0), IF('Library Prep'!$J$12="CD", 'Library Prep'!$K89, RIGHT('Library Prep'!$J89, 1)), "")</f>
        <v/>
      </c>
      <c r="D96" t="str">
        <f>IF(LEN($C96)=0, "", IF('Library Prep'!$J$12 = "CD", VLOOKUP($C96, Indices!$H$8:$J$103, 2, FALSE), 'Library Prep'!$K89))</f>
        <v/>
      </c>
      <c r="E96" t="str">
        <f ca="1">IF(AND('Library Prep'!$J$12="CD", LEN(D96)&gt;0),
VLOOKUP(D96, Indices!$F:$G, 2, FALSE),
IF(LEN(D96)&gt;0,LEFT(VLOOKUP(D96, OFFSET(Indices!$H$8:$J$103, 0, MATCH('Library Prep'!$J89, Indices!$H$6:$AF$6,0)-1), 2,FALSE),LEN(VLOOKUP(D96, OFFSET(Indices!$H$8:$J$103, 0, MATCH('Library Prep'!$J89, Indices!$H$6:$AF$6,0)-1), 2,FALSE))-2), ""))</f>
        <v/>
      </c>
      <c r="F96" t="str">
        <f ca="1">IF(AND('Library Prep'!$J$12="CD", LEN($C96)&gt;0), VLOOKUP($C96, Indices!$H$8:$J$103, 3, FALSE), IF(AND(LEN($C96)&gt;0, LEN($E96)&gt;0), VLOOKUP($E96&amp;"-7", Indices!$F:$G, 2,FALSE), ""))</f>
        <v/>
      </c>
      <c r="G96" t="str">
        <f ca="1">IF(AND('Library Prep'!$J$12="CD", LEN(F96)&gt;0), VLOOKUP(F96, Indices!$F:$G, 2, FALSE), E96)</f>
        <v/>
      </c>
      <c r="H96" t="str">
        <f ca="1">IF(AND('Library Prep'!$J$12 = "CD", LEN('Library Prep'!$B89)&gt;0), 'Library Prep'!$D89&amp;"", IF(LEN($G96)&gt;0, VLOOKUP(G96&amp;"-5", Indices!$F:$G, 2,FALSE), ""))</f>
        <v/>
      </c>
      <c r="I96" t="str">
        <f>IF(AND('Library Prep'!$J$12 &lt;&gt; "CD", LEN('Library Prep'!$D89)&gt;0), 'Library Prep'!$D89, "")</f>
        <v/>
      </c>
    </row>
    <row r="97" spans="1:9">
      <c r="A97" t="str">
        <f>IF(LEN('Library Prep'!$B90)&gt;0,'Library Prep'!$B90,"")</f>
        <v/>
      </c>
      <c r="B97" t="str">
        <f>IF(AND(LEN(TRIM('Library Prep'!$C$2)) &gt; 0, LEN(TRIM('Library Prep'!$B90))&gt;0), 'Library Prep'!$B90 &amp; "-" &amp; 'Library Prep'!$C$2, "")</f>
        <v/>
      </c>
      <c r="C97" t="str">
        <f>IF(AND(LEN('Library Prep'!$J90)&gt;0, LEN(TRIM('Library Prep'!$B90)) &gt; 0), IF('Library Prep'!$J$12="CD", 'Library Prep'!$K90, RIGHT('Library Prep'!$J90, 1)), "")</f>
        <v/>
      </c>
      <c r="D97" t="str">
        <f>IF(LEN($C97)=0, "", IF('Library Prep'!$J$12 = "CD", VLOOKUP($C97, Indices!$H$8:$J$103, 2, FALSE), 'Library Prep'!$K90))</f>
        <v/>
      </c>
      <c r="E97" t="str">
        <f ca="1">IF(AND('Library Prep'!$J$12="CD", LEN(D97)&gt;0),
VLOOKUP(D97, Indices!$F:$G, 2, FALSE),
IF(LEN(D97)&gt;0,LEFT(VLOOKUP(D97, OFFSET(Indices!$H$8:$J$103, 0, MATCH('Library Prep'!$J90, Indices!$H$6:$AF$6,0)-1), 2,FALSE),LEN(VLOOKUP(D97, OFFSET(Indices!$H$8:$J$103, 0, MATCH('Library Prep'!$J90, Indices!$H$6:$AF$6,0)-1), 2,FALSE))-2), ""))</f>
        <v/>
      </c>
      <c r="F97" t="str">
        <f ca="1">IF(AND('Library Prep'!$J$12="CD", LEN($C97)&gt;0), VLOOKUP($C97, Indices!$H$8:$J$103, 3, FALSE), IF(AND(LEN($C97)&gt;0, LEN($E97)&gt;0), VLOOKUP($E97&amp;"-7", Indices!$F:$G, 2,FALSE), ""))</f>
        <v/>
      </c>
      <c r="G97" t="str">
        <f ca="1">IF(AND('Library Prep'!$J$12="CD", LEN(F97)&gt;0), VLOOKUP(F97, Indices!$F:$G, 2, FALSE), E97)</f>
        <v/>
      </c>
      <c r="H97" t="str">
        <f ca="1">IF(AND('Library Prep'!$J$12 = "CD", LEN('Library Prep'!$B90)&gt;0), 'Library Prep'!$D90&amp;"", IF(LEN($G97)&gt;0, VLOOKUP(G97&amp;"-5", Indices!$F:$G, 2,FALSE), ""))</f>
        <v/>
      </c>
      <c r="I97" t="str">
        <f>IF(AND('Library Prep'!$J$12 &lt;&gt; "CD", LEN('Library Prep'!$D90)&gt;0), 'Library Prep'!$D90, "")</f>
        <v/>
      </c>
    </row>
    <row r="98" spans="1:9">
      <c r="A98" t="str">
        <f>IF(LEN('Library Prep'!$B91)&gt;0,'Library Prep'!$B91,"")</f>
        <v/>
      </c>
      <c r="B98" t="str">
        <f>IF(AND(LEN(TRIM('Library Prep'!$C$2)) &gt; 0, LEN(TRIM('Library Prep'!$B91))&gt;0), 'Library Prep'!$B91 &amp; "-" &amp; 'Library Prep'!$C$2, "")</f>
        <v/>
      </c>
      <c r="C98" t="str">
        <f>IF(AND(LEN('Library Prep'!$J91)&gt;0, LEN(TRIM('Library Prep'!$B91)) &gt; 0), IF('Library Prep'!$J$12="CD", 'Library Prep'!$K91, RIGHT('Library Prep'!$J91, 1)), "")</f>
        <v/>
      </c>
      <c r="D98" t="str">
        <f>IF(LEN($C98)=0, "", IF('Library Prep'!$J$12 = "CD", VLOOKUP($C98, Indices!$H$8:$J$103, 2, FALSE), 'Library Prep'!$K91))</f>
        <v/>
      </c>
      <c r="E98" t="str">
        <f ca="1">IF(AND('Library Prep'!$J$12="CD", LEN(D98)&gt;0),
VLOOKUP(D98, Indices!$F:$G, 2, FALSE),
IF(LEN(D98)&gt;0,LEFT(VLOOKUP(D98, OFFSET(Indices!$H$8:$J$103, 0, MATCH('Library Prep'!$J91, Indices!$H$6:$AF$6,0)-1), 2,FALSE),LEN(VLOOKUP(D98, OFFSET(Indices!$H$8:$J$103, 0, MATCH('Library Prep'!$J91, Indices!$H$6:$AF$6,0)-1), 2,FALSE))-2), ""))</f>
        <v/>
      </c>
      <c r="F98" t="str">
        <f ca="1">IF(AND('Library Prep'!$J$12="CD", LEN($C98)&gt;0), VLOOKUP($C98, Indices!$H$8:$J$103, 3, FALSE), IF(AND(LEN($C98)&gt;0, LEN($E98)&gt;0), VLOOKUP($E98&amp;"-7", Indices!$F:$G, 2,FALSE), ""))</f>
        <v/>
      </c>
      <c r="G98" t="str">
        <f ca="1">IF(AND('Library Prep'!$J$12="CD", LEN(F98)&gt;0), VLOOKUP(F98, Indices!$F:$G, 2, FALSE), E98)</f>
        <v/>
      </c>
      <c r="H98" t="str">
        <f ca="1">IF(AND('Library Prep'!$J$12 = "CD", LEN('Library Prep'!$B91)&gt;0), 'Library Prep'!$D91&amp;"", IF(LEN($G98)&gt;0, VLOOKUP(G98&amp;"-5", Indices!$F:$G, 2,FALSE), ""))</f>
        <v/>
      </c>
      <c r="I98" t="str">
        <f>IF(AND('Library Prep'!$J$12 &lt;&gt; "CD", LEN('Library Prep'!$D91)&gt;0), 'Library Prep'!$D91, "")</f>
        <v/>
      </c>
    </row>
    <row r="99" spans="1:9">
      <c r="A99" t="str">
        <f>IF(LEN('Library Prep'!$B92)&gt;0,'Library Prep'!$B92,"")</f>
        <v/>
      </c>
      <c r="B99" t="str">
        <f>IF(AND(LEN(TRIM('Library Prep'!$C$2)) &gt; 0, LEN(TRIM('Library Prep'!$B92))&gt;0), 'Library Prep'!$B92 &amp; "-" &amp; 'Library Prep'!$C$2, "")</f>
        <v/>
      </c>
      <c r="C99" t="str">
        <f>IF(AND(LEN('Library Prep'!$J92)&gt;0, LEN(TRIM('Library Prep'!$B92)) &gt; 0), IF('Library Prep'!$J$12="CD", 'Library Prep'!$K92, RIGHT('Library Prep'!$J92, 1)), "")</f>
        <v/>
      </c>
      <c r="D99" t="str">
        <f>IF(LEN($C99)=0, "", IF('Library Prep'!$J$12 = "CD", VLOOKUP($C99, Indices!$H$8:$J$103, 2, FALSE), 'Library Prep'!$K92))</f>
        <v/>
      </c>
      <c r="E99" t="str">
        <f ca="1">IF(AND('Library Prep'!$J$12="CD", LEN(D99)&gt;0),
VLOOKUP(D99, Indices!$F:$G, 2, FALSE),
IF(LEN(D99)&gt;0,LEFT(VLOOKUP(D99, OFFSET(Indices!$H$8:$J$103, 0, MATCH('Library Prep'!$J92, Indices!$H$6:$AF$6,0)-1), 2,FALSE),LEN(VLOOKUP(D99, OFFSET(Indices!$H$8:$J$103, 0, MATCH('Library Prep'!$J92, Indices!$H$6:$AF$6,0)-1), 2,FALSE))-2), ""))</f>
        <v/>
      </c>
      <c r="F99" t="str">
        <f ca="1">IF(AND('Library Prep'!$J$12="CD", LEN($C99)&gt;0), VLOOKUP($C99, Indices!$H$8:$J$103, 3, FALSE), IF(AND(LEN($C99)&gt;0, LEN($E99)&gt;0), VLOOKUP($E99&amp;"-7", Indices!$F:$G, 2,FALSE), ""))</f>
        <v/>
      </c>
      <c r="G99" t="str">
        <f ca="1">IF(AND('Library Prep'!$J$12="CD", LEN(F99)&gt;0), VLOOKUP(F99, Indices!$F:$G, 2, FALSE), E99)</f>
        <v/>
      </c>
      <c r="H99" t="str">
        <f ca="1">IF(AND('Library Prep'!$J$12 = "CD", LEN('Library Prep'!$B92)&gt;0), 'Library Prep'!$D92&amp;"", IF(LEN($G99)&gt;0, VLOOKUP(G99&amp;"-5", Indices!$F:$G, 2,FALSE), ""))</f>
        <v/>
      </c>
      <c r="I99" t="str">
        <f>IF(AND('Library Prep'!$J$12 &lt;&gt; "CD", LEN('Library Prep'!$D92)&gt;0), 'Library Prep'!$D92, "")</f>
        <v/>
      </c>
    </row>
    <row r="100" spans="1:9">
      <c r="A100" t="str">
        <f>IF(LEN('Library Prep'!$B93)&gt;0,'Library Prep'!$B93,"")</f>
        <v/>
      </c>
      <c r="B100" t="str">
        <f>IF(AND(LEN(TRIM('Library Prep'!$C$2)) &gt; 0, LEN(TRIM('Library Prep'!$B93))&gt;0), 'Library Prep'!$B93 &amp; "-" &amp; 'Library Prep'!$C$2, "")</f>
        <v/>
      </c>
      <c r="C100" t="str">
        <f>IF(AND(LEN('Library Prep'!$J93)&gt;0, LEN(TRIM('Library Prep'!$B93)) &gt; 0), IF('Library Prep'!$J$12="CD", 'Library Prep'!$K93, RIGHT('Library Prep'!$J93, 1)), "")</f>
        <v/>
      </c>
      <c r="D100" t="str">
        <f>IF(LEN($C100)=0, "", IF('Library Prep'!$J$12 = "CD", VLOOKUP($C100, Indices!$H$8:$J$103, 2, FALSE), 'Library Prep'!$K93))</f>
        <v/>
      </c>
      <c r="E100" t="str">
        <f ca="1">IF(AND('Library Prep'!$J$12="CD", LEN(D100)&gt;0),
VLOOKUP(D100, Indices!$F:$G, 2, FALSE),
IF(LEN(D100)&gt;0,LEFT(VLOOKUP(D100, OFFSET(Indices!$H$8:$J$103, 0, MATCH('Library Prep'!$J93, Indices!$H$6:$AF$6,0)-1), 2,FALSE),LEN(VLOOKUP(D100, OFFSET(Indices!$H$8:$J$103, 0, MATCH('Library Prep'!$J93, Indices!$H$6:$AF$6,0)-1), 2,FALSE))-2), ""))</f>
        <v/>
      </c>
      <c r="F100" t="str">
        <f ca="1">IF(AND('Library Prep'!$J$12="CD", LEN($C100)&gt;0), VLOOKUP($C100, Indices!$H$8:$J$103, 3, FALSE), IF(AND(LEN($C100)&gt;0, LEN($E100)&gt;0), VLOOKUP($E100&amp;"-7", Indices!$F:$G, 2,FALSE), ""))</f>
        <v/>
      </c>
      <c r="G100" t="str">
        <f ca="1">IF(AND('Library Prep'!$J$12="CD", LEN(F100)&gt;0), VLOOKUP(F100, Indices!$F:$G, 2, FALSE), E100)</f>
        <v/>
      </c>
      <c r="H100" t="str">
        <f ca="1">IF(AND('Library Prep'!$J$12 = "CD", LEN('Library Prep'!$B93)&gt;0), 'Library Prep'!$D93&amp;"", IF(LEN($G100)&gt;0, VLOOKUP(G100&amp;"-5", Indices!$F:$G, 2,FALSE), ""))</f>
        <v/>
      </c>
      <c r="I100" t="str">
        <f>IF(AND('Library Prep'!$J$12 &lt;&gt; "CD", LEN('Library Prep'!$D93)&gt;0), 'Library Prep'!$D93, "")</f>
        <v/>
      </c>
    </row>
    <row r="101" spans="1:9">
      <c r="A101" t="str">
        <f>IF(LEN('Library Prep'!$B94)&gt;0,'Library Prep'!$B94,"")</f>
        <v/>
      </c>
      <c r="B101" t="str">
        <f>IF(AND(LEN(TRIM('Library Prep'!$C$2)) &gt; 0, LEN(TRIM('Library Prep'!$B94))&gt;0), 'Library Prep'!$B94 &amp; "-" &amp; 'Library Prep'!$C$2, "")</f>
        <v/>
      </c>
      <c r="C101" t="str">
        <f>IF(AND(LEN('Library Prep'!$J94)&gt;0, LEN(TRIM('Library Prep'!$B94)) &gt; 0), IF('Library Prep'!$J$12="CD", 'Library Prep'!$K94, RIGHT('Library Prep'!$J94, 1)), "")</f>
        <v/>
      </c>
      <c r="D101" t="str">
        <f>IF(LEN($C101)=0, "", IF('Library Prep'!$J$12 = "CD", VLOOKUP($C101, Indices!$H$8:$J$103, 2, FALSE), 'Library Prep'!$K94))</f>
        <v/>
      </c>
      <c r="E101" t="str">
        <f ca="1">IF(AND('Library Prep'!$J$12="CD", LEN(D101)&gt;0),
VLOOKUP(D101, Indices!$F:$G, 2, FALSE),
IF(LEN(D101)&gt;0,LEFT(VLOOKUP(D101, OFFSET(Indices!$H$8:$J$103, 0, MATCH('Library Prep'!$J94, Indices!$H$6:$AF$6,0)-1), 2,FALSE),LEN(VLOOKUP(D101, OFFSET(Indices!$H$8:$J$103, 0, MATCH('Library Prep'!$J94, Indices!$H$6:$AF$6,0)-1), 2,FALSE))-2), ""))</f>
        <v/>
      </c>
      <c r="F101" t="str">
        <f ca="1">IF(AND('Library Prep'!$J$12="CD", LEN($C101)&gt;0), VLOOKUP($C101, Indices!$H$8:$J$103, 3, FALSE), IF(AND(LEN($C101)&gt;0, LEN($E101)&gt;0), VLOOKUP($E101&amp;"-7", Indices!$F:$G, 2,FALSE), ""))</f>
        <v/>
      </c>
      <c r="G101" t="str">
        <f ca="1">IF(AND('Library Prep'!$J$12="CD", LEN(F101)&gt;0), VLOOKUP(F101, Indices!$F:$G, 2, FALSE), E101)</f>
        <v/>
      </c>
      <c r="H101" t="str">
        <f ca="1">IF(AND('Library Prep'!$J$12 = "CD", LEN('Library Prep'!$B94)&gt;0), 'Library Prep'!$D94&amp;"", IF(LEN($G101)&gt;0, VLOOKUP(G101&amp;"-5", Indices!$F:$G, 2,FALSE), ""))</f>
        <v/>
      </c>
      <c r="I101" t="str">
        <f>IF(AND('Library Prep'!$J$12 &lt;&gt; "CD", LEN('Library Prep'!$D94)&gt;0), 'Library Prep'!$D94, "")</f>
        <v/>
      </c>
    </row>
    <row r="102" spans="1:9">
      <c r="A102" t="str">
        <f>IF(LEN('Library Prep'!$B95)&gt;0,'Library Prep'!$B95,"")</f>
        <v/>
      </c>
      <c r="B102" t="str">
        <f>IF(AND(LEN(TRIM('Library Prep'!$C$2)) &gt; 0, LEN(TRIM('Library Prep'!$B95))&gt;0), 'Library Prep'!$B95 &amp; "-" &amp; 'Library Prep'!$C$2, "")</f>
        <v/>
      </c>
      <c r="C102" t="str">
        <f>IF(AND(LEN('Library Prep'!$J95)&gt;0, LEN(TRIM('Library Prep'!$B95)) &gt; 0), IF('Library Prep'!$J$12="CD", 'Library Prep'!$K95, RIGHT('Library Prep'!$J95, 1)), "")</f>
        <v/>
      </c>
      <c r="D102" t="str">
        <f>IF(LEN($C102)=0, "", IF('Library Prep'!$J$12 = "CD", VLOOKUP($C102, Indices!$H$8:$J$103, 2, FALSE), 'Library Prep'!$K95))</f>
        <v/>
      </c>
      <c r="E102" t="str">
        <f ca="1">IF(AND('Library Prep'!$J$12="CD", LEN(D102)&gt;0),
VLOOKUP(D102, Indices!$F:$G, 2, FALSE),
IF(LEN(D102)&gt;0,LEFT(VLOOKUP(D102, OFFSET(Indices!$H$8:$J$103, 0, MATCH('Library Prep'!$J95, Indices!$H$6:$AF$6,0)-1), 2,FALSE),LEN(VLOOKUP(D102, OFFSET(Indices!$H$8:$J$103, 0, MATCH('Library Prep'!$J95, Indices!$H$6:$AF$6,0)-1), 2,FALSE))-2), ""))</f>
        <v/>
      </c>
      <c r="F102" t="str">
        <f ca="1">IF(AND('Library Prep'!$J$12="CD", LEN($C102)&gt;0), VLOOKUP($C102, Indices!$H$8:$J$103, 3, FALSE), IF(AND(LEN($C102)&gt;0, LEN($E102)&gt;0), VLOOKUP($E102&amp;"-7", Indices!$F:$G, 2,FALSE), ""))</f>
        <v/>
      </c>
      <c r="G102" t="str">
        <f ca="1">IF(AND('Library Prep'!$J$12="CD", LEN(F102)&gt;0), VLOOKUP(F102, Indices!$F:$G, 2, FALSE), E102)</f>
        <v/>
      </c>
      <c r="H102" t="str">
        <f ca="1">IF(AND('Library Prep'!$J$12 = "CD", LEN('Library Prep'!$B95)&gt;0), 'Library Prep'!$D95&amp;"", IF(LEN($G102)&gt;0, VLOOKUP(G102&amp;"-5", Indices!$F:$G, 2,FALSE), ""))</f>
        <v/>
      </c>
      <c r="I102" t="str">
        <f>IF(AND('Library Prep'!$J$12 &lt;&gt; "CD", LEN('Library Prep'!$D95)&gt;0), 'Library Prep'!$D95, "")</f>
        <v/>
      </c>
    </row>
    <row r="103" spans="1:9">
      <c r="A103" t="str">
        <f>IF(LEN('Library Prep'!$B96)&gt;0,'Library Prep'!$B96,"")</f>
        <v/>
      </c>
      <c r="B103" t="str">
        <f>IF(AND(LEN(TRIM('Library Prep'!$C$2)) &gt; 0, LEN(TRIM('Library Prep'!$B96))&gt;0), 'Library Prep'!$B96 &amp; "-" &amp; 'Library Prep'!$C$2, "")</f>
        <v/>
      </c>
      <c r="C103" t="str">
        <f>IF(AND(LEN('Library Prep'!$J96)&gt;0, LEN(TRIM('Library Prep'!$B96)) &gt; 0), IF('Library Prep'!$J$12="CD", 'Library Prep'!$K96, RIGHT('Library Prep'!$J96, 1)), "")</f>
        <v/>
      </c>
      <c r="D103" t="str">
        <f>IF(LEN($C103)=0, "", IF('Library Prep'!$J$12 = "CD", VLOOKUP($C103, Indices!$H$8:$J$103, 2, FALSE), 'Library Prep'!$K96))</f>
        <v/>
      </c>
      <c r="E103" t="str">
        <f ca="1">IF(AND('Library Prep'!$J$12="CD", LEN(D103)&gt;0),
VLOOKUP(D103, Indices!$F:$G, 2, FALSE),
IF(LEN(D103)&gt;0,LEFT(VLOOKUP(D103, OFFSET(Indices!$H$8:$J$103, 0, MATCH('Library Prep'!$J96, Indices!$H$6:$AF$6,0)-1), 2,FALSE),LEN(VLOOKUP(D103, OFFSET(Indices!$H$8:$J$103, 0, MATCH('Library Prep'!$J96, Indices!$H$6:$AF$6,0)-1), 2,FALSE))-2), ""))</f>
        <v/>
      </c>
      <c r="F103" t="str">
        <f ca="1">IF(AND('Library Prep'!$J$12="CD", LEN($C103)&gt;0), VLOOKUP($C103, Indices!$H$8:$J$103, 3, FALSE), IF(AND(LEN($C103)&gt;0, LEN($E103)&gt;0), VLOOKUP($E103&amp;"-7", Indices!$F:$G, 2,FALSE), ""))</f>
        <v/>
      </c>
      <c r="G103" t="str">
        <f ca="1">IF(AND('Library Prep'!$J$12="CD", LEN(F103)&gt;0), VLOOKUP(F103, Indices!$F:$G, 2, FALSE), E103)</f>
        <v/>
      </c>
      <c r="H103" t="str">
        <f ca="1">IF(AND('Library Prep'!$J$12 = "CD", LEN('Library Prep'!$B96)&gt;0), 'Library Prep'!$D96&amp;"", IF(LEN($G103)&gt;0, VLOOKUP(G103&amp;"-5", Indices!$F:$G, 2,FALSE), ""))</f>
        <v/>
      </c>
      <c r="I103" t="str">
        <f>IF(AND('Library Prep'!$J$12 &lt;&gt; "CD", LEN('Library Prep'!$D96)&gt;0), 'Library Prep'!$D96, "")</f>
        <v/>
      </c>
    </row>
    <row r="104" spans="1:9">
      <c r="A104" t="str">
        <f>IF(LEN('Library Prep'!$B97)&gt;0,'Library Prep'!$B97,"")</f>
        <v/>
      </c>
      <c r="B104" t="str">
        <f>IF(AND(LEN(TRIM('Library Prep'!$C$2)) &gt; 0, LEN(TRIM('Library Prep'!$B97))&gt;0), 'Library Prep'!$B97 &amp; "-" &amp; 'Library Prep'!$C$2, "")</f>
        <v/>
      </c>
      <c r="C104" t="str">
        <f>IF(AND(LEN('Library Prep'!$J97)&gt;0, LEN(TRIM('Library Prep'!$B97)) &gt; 0), IF('Library Prep'!$J$12="CD", 'Library Prep'!$K97, RIGHT('Library Prep'!$J97, 1)), "")</f>
        <v/>
      </c>
      <c r="D104" t="str">
        <f>IF(LEN($C104)=0, "", IF('Library Prep'!$J$12 = "CD", VLOOKUP($C104, Indices!$H$8:$J$103, 2, FALSE), 'Library Prep'!$K97))</f>
        <v/>
      </c>
      <c r="E104" t="str">
        <f ca="1">IF(AND('Library Prep'!$J$12="CD", LEN(D104)&gt;0),
VLOOKUP(D104, Indices!$F:$G, 2, FALSE),
IF(LEN(D104)&gt;0,LEFT(VLOOKUP(D104, OFFSET(Indices!$H$8:$J$103, 0, MATCH('Library Prep'!$J97, Indices!$H$6:$AF$6,0)-1), 2,FALSE),LEN(VLOOKUP(D104, OFFSET(Indices!$H$8:$J$103, 0, MATCH('Library Prep'!$J97, Indices!$H$6:$AF$6,0)-1), 2,FALSE))-2), ""))</f>
        <v/>
      </c>
      <c r="F104" t="str">
        <f ca="1">IF(AND('Library Prep'!$J$12="CD", LEN($C104)&gt;0), VLOOKUP($C104, Indices!$H$8:$J$103, 3, FALSE), IF(AND(LEN($C104)&gt;0, LEN($E104)&gt;0), VLOOKUP($E104&amp;"-7", Indices!$F:$G, 2,FALSE), ""))</f>
        <v/>
      </c>
      <c r="G104" t="str">
        <f ca="1">IF(AND('Library Prep'!$J$12="CD", LEN(F104)&gt;0), VLOOKUP(F104, Indices!$F:$G, 2, FALSE), E104)</f>
        <v/>
      </c>
      <c r="H104" t="str">
        <f ca="1">IF(AND('Library Prep'!$J$12 = "CD", LEN('Library Prep'!$B97)&gt;0), 'Library Prep'!$D97&amp;"", IF(LEN($G104)&gt;0, VLOOKUP(G104&amp;"-5", Indices!$F:$G, 2,FALSE), ""))</f>
        <v/>
      </c>
      <c r="I104" t="str">
        <f>IF(AND('Library Prep'!$J$12 &lt;&gt; "CD", LEN('Library Prep'!$D97)&gt;0), 'Library Prep'!$D97, "")</f>
        <v/>
      </c>
    </row>
    <row r="105" spans="1:9">
      <c r="A105" t="str">
        <f>IF(LEN('Library Prep'!$B98)&gt;0,'Library Prep'!$B98,"")</f>
        <v/>
      </c>
      <c r="B105" t="str">
        <f>IF(AND(LEN(TRIM('Library Prep'!$C$2)) &gt; 0, LEN(TRIM('Library Prep'!$B98))&gt;0), 'Library Prep'!$B98 &amp; "-" &amp; 'Library Prep'!$C$2, "")</f>
        <v/>
      </c>
      <c r="C105" t="str">
        <f>IF(AND(LEN('Library Prep'!$J98)&gt;0, LEN(TRIM('Library Prep'!$B98)) &gt; 0), IF('Library Prep'!$J$12="CD", 'Library Prep'!$K98, RIGHT('Library Prep'!$J98, 1)), "")</f>
        <v/>
      </c>
      <c r="D105" t="str">
        <f>IF(LEN($C105)=0, "", IF('Library Prep'!$J$12 = "CD", VLOOKUP($C105, Indices!$H$8:$J$103, 2, FALSE), 'Library Prep'!$K98))</f>
        <v/>
      </c>
      <c r="E105" t="str">
        <f ca="1">IF(AND('Library Prep'!$J$12="CD", LEN(D105)&gt;0),
VLOOKUP(D105, Indices!$F:$G, 2, FALSE),
IF(LEN(D105)&gt;0,LEFT(VLOOKUP(D105, OFFSET(Indices!$H$8:$J$103, 0, MATCH('Library Prep'!$J98, Indices!$H$6:$AF$6,0)-1), 2,FALSE),LEN(VLOOKUP(D105, OFFSET(Indices!$H$8:$J$103, 0, MATCH('Library Prep'!$J98, Indices!$H$6:$AF$6,0)-1), 2,FALSE))-2), ""))</f>
        <v/>
      </c>
      <c r="F105" t="str">
        <f ca="1">IF(AND('Library Prep'!$J$12="CD", LEN($C105)&gt;0), VLOOKUP($C105, Indices!$H$8:$J$103, 3, FALSE), IF(AND(LEN($C105)&gt;0, LEN($E105)&gt;0), VLOOKUP($E105&amp;"-7", Indices!$F:$G, 2,FALSE), ""))</f>
        <v/>
      </c>
      <c r="G105" t="str">
        <f ca="1">IF(AND('Library Prep'!$J$12="CD", LEN(F105)&gt;0), VLOOKUP(F105, Indices!$F:$G, 2, FALSE), E105)</f>
        <v/>
      </c>
      <c r="H105" t="str">
        <f ca="1">IF(AND('Library Prep'!$J$12 = "CD", LEN('Library Prep'!$B98)&gt;0), 'Library Prep'!$D98&amp;"", IF(LEN($G105)&gt;0, VLOOKUP(G105&amp;"-5", Indices!$F:$G, 2,FALSE), ""))</f>
        <v/>
      </c>
      <c r="I105" t="str">
        <f>IF(AND('Library Prep'!$J$12 &lt;&gt; "CD", LEN('Library Prep'!$D98)&gt;0), 'Library Prep'!$D98, "")</f>
        <v/>
      </c>
    </row>
    <row r="106" spans="1:9">
      <c r="A106" t="str">
        <f>IF(LEN('Library Prep'!$B99)&gt;0,'Library Prep'!$B99,"")</f>
        <v/>
      </c>
      <c r="B106" t="str">
        <f>IF(AND(LEN(TRIM('Library Prep'!$C$2)) &gt; 0, LEN(TRIM('Library Prep'!$B99))&gt;0), 'Library Prep'!$B99 &amp; "-" &amp; 'Library Prep'!$C$2, "")</f>
        <v/>
      </c>
      <c r="C106" t="str">
        <f>IF(AND(LEN('Library Prep'!$J99)&gt;0, LEN(TRIM('Library Prep'!$B99)) &gt; 0), IF('Library Prep'!$J$12="CD", 'Library Prep'!$K99, RIGHT('Library Prep'!$J99, 1)), "")</f>
        <v/>
      </c>
      <c r="D106" t="str">
        <f>IF(LEN($C106)=0, "", IF('Library Prep'!$J$12 = "CD", VLOOKUP($C106, Indices!$H$8:$J$103, 2, FALSE), 'Library Prep'!$K99))</f>
        <v/>
      </c>
      <c r="E106" t="str">
        <f ca="1">IF(AND('Library Prep'!$J$12="CD", LEN(D106)&gt;0),
VLOOKUP(D106, Indices!$F:$G, 2, FALSE),
IF(LEN(D106)&gt;0,LEFT(VLOOKUP(D106, OFFSET(Indices!$H$8:$J$103, 0, MATCH('Library Prep'!$J99, Indices!$H$6:$AF$6,0)-1), 2,FALSE),LEN(VLOOKUP(D106, OFFSET(Indices!$H$8:$J$103, 0, MATCH('Library Prep'!$J99, Indices!$H$6:$AF$6,0)-1), 2,FALSE))-2), ""))</f>
        <v/>
      </c>
      <c r="F106" t="str">
        <f ca="1">IF(AND('Library Prep'!$J$12="CD", LEN($C106)&gt;0), VLOOKUP($C106, Indices!$H$8:$J$103, 3, FALSE), IF(AND(LEN($C106)&gt;0, LEN($E106)&gt;0), VLOOKUP($E106&amp;"-7", Indices!$F:$G, 2,FALSE), ""))</f>
        <v/>
      </c>
      <c r="G106" t="str">
        <f ca="1">IF(AND('Library Prep'!$J$12="CD", LEN(F106)&gt;0), VLOOKUP(F106, Indices!$F:$G, 2, FALSE), E106)</f>
        <v/>
      </c>
      <c r="H106" t="str">
        <f ca="1">IF(AND('Library Prep'!$J$12 = "CD", LEN('Library Prep'!$B99)&gt;0), 'Library Prep'!$D99&amp;"", IF(LEN($G106)&gt;0, VLOOKUP(G106&amp;"-5", Indices!$F:$G, 2,FALSE), ""))</f>
        <v/>
      </c>
      <c r="I106" t="str">
        <f>IF(AND('Library Prep'!$J$12 &lt;&gt; "CD", LEN('Library Prep'!$D99)&gt;0), 'Library Prep'!$D99, "")</f>
        <v/>
      </c>
    </row>
    <row r="107" spans="1:9">
      <c r="A107" t="str">
        <f>IF(LEN('Library Prep'!$B100)&gt;0,'Library Prep'!$B100,"")</f>
        <v/>
      </c>
      <c r="B107" t="str">
        <f>IF(AND(LEN(TRIM('Library Prep'!$C$2)) &gt; 0, LEN(TRIM('Library Prep'!$B100))&gt;0), 'Library Prep'!$B100 &amp; "-" &amp; 'Library Prep'!$C$2, "")</f>
        <v/>
      </c>
      <c r="C107" t="str">
        <f>IF(AND(LEN('Library Prep'!$J100)&gt;0, LEN(TRIM('Library Prep'!$B100)) &gt; 0), IF('Library Prep'!$J$12="CD", 'Library Prep'!$K100, RIGHT('Library Prep'!$J100, 1)), "")</f>
        <v/>
      </c>
      <c r="D107" t="str">
        <f>IF(LEN($C107)=0, "", IF('Library Prep'!$J$12 = "CD", VLOOKUP($C107, Indices!$H$8:$J$103, 2, FALSE), 'Library Prep'!$K100))</f>
        <v/>
      </c>
      <c r="E107" t="str">
        <f ca="1">IF(AND('Library Prep'!$J$12="CD", LEN(D107)&gt;0),
VLOOKUP(D107, Indices!$F:$G, 2, FALSE),
IF(LEN(D107)&gt;0,LEFT(VLOOKUP(D107, OFFSET(Indices!$H$8:$J$103, 0, MATCH('Library Prep'!$J100, Indices!$H$6:$AF$6,0)-1), 2,FALSE),LEN(VLOOKUP(D107, OFFSET(Indices!$H$8:$J$103, 0, MATCH('Library Prep'!$J100, Indices!$H$6:$AF$6,0)-1), 2,FALSE))-2), ""))</f>
        <v/>
      </c>
      <c r="F107" t="str">
        <f ca="1">IF(AND('Library Prep'!$J$12="CD", LEN($C107)&gt;0), VLOOKUP($C107, Indices!$H$8:$J$103, 3, FALSE), IF(AND(LEN($C107)&gt;0, LEN($E107)&gt;0), VLOOKUP($E107&amp;"-7", Indices!$F:$G, 2,FALSE), ""))</f>
        <v/>
      </c>
      <c r="G107" t="str">
        <f ca="1">IF(AND('Library Prep'!$J$12="CD", LEN(F107)&gt;0), VLOOKUP(F107, Indices!$F:$G, 2, FALSE), E107)</f>
        <v/>
      </c>
      <c r="H107" t="str">
        <f ca="1">IF(AND('Library Prep'!$J$12 = "CD", LEN('Library Prep'!$B100)&gt;0), 'Library Prep'!$D100&amp;"", IF(LEN($G107)&gt;0, VLOOKUP(G107&amp;"-5", Indices!$F:$G, 2,FALSE), ""))</f>
        <v/>
      </c>
      <c r="I107" t="str">
        <f>IF(AND('Library Prep'!$J$12 &lt;&gt; "CD", LEN('Library Prep'!$D100)&gt;0), 'Library Prep'!$D100, "")</f>
        <v/>
      </c>
    </row>
    <row r="108" spans="1:9">
      <c r="A108" t="str">
        <f>IF(LEN('Library Prep'!$B101)&gt;0,'Library Prep'!$B101,"")</f>
        <v/>
      </c>
      <c r="B108" t="str">
        <f>IF(AND(LEN(TRIM('Library Prep'!$C$2)) &gt; 0, LEN(TRIM('Library Prep'!$B101))&gt;0), 'Library Prep'!$B101 &amp; "-" &amp; 'Library Prep'!$C$2, "")</f>
        <v/>
      </c>
      <c r="C108" t="str">
        <f>IF(AND(LEN('Library Prep'!$J101)&gt;0, LEN(TRIM('Library Prep'!$B101)) &gt; 0), IF('Library Prep'!$J$12="CD", 'Library Prep'!$K101, RIGHT('Library Prep'!$J101, 1)), "")</f>
        <v/>
      </c>
      <c r="D108" t="str">
        <f>IF(LEN($C108)=0, "", IF('Library Prep'!$J$12 = "CD", VLOOKUP($C108, Indices!$H$8:$J$103, 2, FALSE), 'Library Prep'!$K101))</f>
        <v/>
      </c>
      <c r="E108" t="str">
        <f ca="1">IF(AND('Library Prep'!$J$12="CD", LEN(D108)&gt;0),
VLOOKUP(D108, Indices!$F:$G, 2, FALSE),
IF(LEN(D108)&gt;0,LEFT(VLOOKUP(D108, OFFSET(Indices!$H$8:$J$103, 0, MATCH('Library Prep'!$J101, Indices!$H$6:$AF$6,0)-1), 2,FALSE),LEN(VLOOKUP(D108, OFFSET(Indices!$H$8:$J$103, 0, MATCH('Library Prep'!$J101, Indices!$H$6:$AF$6,0)-1), 2,FALSE))-2), ""))</f>
        <v/>
      </c>
      <c r="F108" t="str">
        <f ca="1">IF(AND('Library Prep'!$J$12="CD", LEN($C108)&gt;0), VLOOKUP($C108, Indices!$H$8:$J$103, 3, FALSE), IF(AND(LEN($C108)&gt;0, LEN($E108)&gt;0), VLOOKUP($E108&amp;"-7", Indices!$F:$G, 2,FALSE), ""))</f>
        <v/>
      </c>
      <c r="G108" t="str">
        <f ca="1">IF(AND('Library Prep'!$J$12="CD", LEN(F108)&gt;0), VLOOKUP(F108, Indices!$F:$G, 2, FALSE), E108)</f>
        <v/>
      </c>
      <c r="H108" t="str">
        <f ca="1">IF(AND('Library Prep'!$J$12 = "CD", LEN('Library Prep'!$B101)&gt;0), 'Library Prep'!$D101&amp;"", IF(LEN($G108)&gt;0, VLOOKUP(G108&amp;"-5", Indices!$F:$G, 2,FALSE), ""))</f>
        <v/>
      </c>
      <c r="I108" t="str">
        <f>IF(AND('Library Prep'!$J$12 &lt;&gt; "CD", LEN('Library Prep'!$D101)&gt;0), 'Library Prep'!$D101, "")</f>
        <v/>
      </c>
    </row>
    <row r="109" spans="1:9">
      <c r="A109" t="str">
        <f>IF(LEN('Library Prep'!$B102)&gt;0,'Library Prep'!$B102,"")</f>
        <v/>
      </c>
      <c r="B109" t="str">
        <f>IF(AND(LEN(TRIM('Library Prep'!$C$2)) &gt; 0, LEN(TRIM('Library Prep'!$B102))&gt;0), 'Library Prep'!$B102 &amp; "-" &amp; 'Library Prep'!$C$2, "")</f>
        <v/>
      </c>
      <c r="C109" t="str">
        <f>IF(AND(LEN('Library Prep'!$J102)&gt;0, LEN(TRIM('Library Prep'!$B102)) &gt; 0), IF('Library Prep'!$J$12="CD", 'Library Prep'!$K102, RIGHT('Library Prep'!$J102, 1)), "")</f>
        <v/>
      </c>
      <c r="D109" t="str">
        <f>IF(LEN($C109)=0, "", IF('Library Prep'!$J$12 = "CD", VLOOKUP($C109, Indices!$H$8:$J$103, 2, FALSE), 'Library Prep'!$K102))</f>
        <v/>
      </c>
      <c r="E109" t="str">
        <f ca="1">IF(AND('Library Prep'!$J$12="CD", LEN(D109)&gt;0),
VLOOKUP(D109, Indices!$F:$G, 2, FALSE),
IF(LEN(D109)&gt;0,LEFT(VLOOKUP(D109, OFFSET(Indices!$H$8:$J$103, 0, MATCH('Library Prep'!$J102, Indices!$H$6:$AF$6,0)-1), 2,FALSE),LEN(VLOOKUP(D109, OFFSET(Indices!$H$8:$J$103, 0, MATCH('Library Prep'!$J102, Indices!$H$6:$AF$6,0)-1), 2,FALSE))-2), ""))</f>
        <v/>
      </c>
      <c r="F109" t="str">
        <f ca="1">IF(AND('Library Prep'!$J$12="CD", LEN($C109)&gt;0), VLOOKUP($C109, Indices!$H$8:$J$103, 3, FALSE), IF(AND(LEN($C109)&gt;0, LEN($E109)&gt;0), VLOOKUP($E109&amp;"-7", Indices!$F:$G, 2,FALSE), ""))</f>
        <v/>
      </c>
      <c r="G109" t="str">
        <f ca="1">IF(AND('Library Prep'!$J$12="CD", LEN(F109)&gt;0), VLOOKUP(F109, Indices!$F:$G, 2, FALSE), E109)</f>
        <v/>
      </c>
      <c r="H109" t="str">
        <f ca="1">IF(AND('Library Prep'!$J$12 = "CD", LEN('Library Prep'!$B102)&gt;0), 'Library Prep'!$D102&amp;"", IF(LEN($G109)&gt;0, VLOOKUP(G109&amp;"-5", Indices!$F:$G, 2,FALSE), ""))</f>
        <v/>
      </c>
      <c r="I109" t="str">
        <f>IF(AND('Library Prep'!$J$12 &lt;&gt; "CD", LEN('Library Prep'!$D102)&gt;0), 'Library Prep'!$D102, "")</f>
        <v/>
      </c>
    </row>
    <row r="110" spans="1:9">
      <c r="A110" t="str">
        <f>IF(LEN('Library Prep'!$B103)&gt;0,'Library Prep'!$B103,"")</f>
        <v/>
      </c>
      <c r="B110" t="str">
        <f>IF(AND(LEN(TRIM('Library Prep'!$C$2)) &gt; 0, LEN(TRIM('Library Prep'!$B103))&gt;0), 'Library Prep'!$B103 &amp; "-" &amp; 'Library Prep'!$C$2, "")</f>
        <v/>
      </c>
      <c r="C110" t="str">
        <f>IF(AND(LEN('Library Prep'!$J103)&gt;0, LEN(TRIM('Library Prep'!$B103)) &gt; 0), IF('Library Prep'!$J$12="CD", 'Library Prep'!$K103, RIGHT('Library Prep'!$J103, 1)), "")</f>
        <v/>
      </c>
      <c r="D110" t="str">
        <f>IF(LEN($C110)=0, "", IF('Library Prep'!$J$12 = "CD", VLOOKUP($C110, Indices!$H$8:$J$103, 2, FALSE), 'Library Prep'!$K103))</f>
        <v/>
      </c>
      <c r="E110" t="str">
        <f ca="1">IF(AND('Library Prep'!$J$12="CD", LEN(D110)&gt;0),
VLOOKUP(D110, Indices!$F:$G, 2, FALSE),
IF(LEN(D110)&gt;0,LEFT(VLOOKUP(D110, OFFSET(Indices!$H$8:$J$103, 0, MATCH('Library Prep'!$J103, Indices!$H$6:$AF$6,0)-1), 2,FALSE),LEN(VLOOKUP(D110, OFFSET(Indices!$H$8:$J$103, 0, MATCH('Library Prep'!$J103, Indices!$H$6:$AF$6,0)-1), 2,FALSE))-2), ""))</f>
        <v/>
      </c>
      <c r="F110" t="str">
        <f ca="1">IF(AND('Library Prep'!$J$12="CD", LEN($C110)&gt;0), VLOOKUP($C110, Indices!$H$8:$J$103, 3, FALSE), IF(AND(LEN($C110)&gt;0, LEN($E110)&gt;0), VLOOKUP($E110&amp;"-7", Indices!$F:$G, 2,FALSE), ""))</f>
        <v/>
      </c>
      <c r="G110" t="str">
        <f ca="1">IF(AND('Library Prep'!$J$12="CD", LEN(F110)&gt;0), VLOOKUP(F110, Indices!$F:$G, 2, FALSE), E110)</f>
        <v/>
      </c>
      <c r="H110" t="str">
        <f ca="1">IF(AND('Library Prep'!$J$12 = "CD", LEN('Library Prep'!$B103)&gt;0), 'Library Prep'!$D103&amp;"", IF(LEN($G110)&gt;0, VLOOKUP(G110&amp;"-5", Indices!$F:$G, 2,FALSE), ""))</f>
        <v/>
      </c>
      <c r="I110" t="str">
        <f>IF(AND('Library Prep'!$J$12 &lt;&gt; "CD", LEN('Library Prep'!$D103)&gt;0), 'Library Prep'!$D103, "")</f>
        <v/>
      </c>
    </row>
    <row r="111" spans="1:9">
      <c r="A111" t="str">
        <f>IF(LEN('Library Prep'!$B104)&gt;0,'Library Prep'!$B104,"")</f>
        <v/>
      </c>
      <c r="B111" t="str">
        <f>IF(AND(LEN(TRIM('Library Prep'!$C$2)) &gt; 0, LEN(TRIM('Library Prep'!$B104))&gt;0), 'Library Prep'!$B104 &amp; "-" &amp; 'Library Prep'!$C$2, "")</f>
        <v/>
      </c>
      <c r="C111" t="str">
        <f>IF(AND(LEN('Library Prep'!$J104)&gt;0, LEN(TRIM('Library Prep'!$B104)) &gt; 0), IF('Library Prep'!$J$12="CD", 'Library Prep'!$K104, RIGHT('Library Prep'!$J104, 1)), "")</f>
        <v/>
      </c>
      <c r="D111" t="str">
        <f>IF(LEN($C111)=0, "", IF('Library Prep'!$J$12 = "CD", VLOOKUP($C111, Indices!$H$8:$J$103, 2, FALSE), 'Library Prep'!$K104))</f>
        <v/>
      </c>
      <c r="E111" t="str">
        <f ca="1">IF(AND('Library Prep'!$J$12="CD", LEN(D111)&gt;0),
VLOOKUP(D111, Indices!$F:$G, 2, FALSE),
IF(LEN(D111)&gt;0,LEFT(VLOOKUP(D111, OFFSET(Indices!$H$8:$J$103, 0, MATCH('Library Prep'!$J104, Indices!$H$6:$AF$6,0)-1), 2,FALSE),LEN(VLOOKUP(D111, OFFSET(Indices!$H$8:$J$103, 0, MATCH('Library Prep'!$J104, Indices!$H$6:$AF$6,0)-1), 2,FALSE))-2), ""))</f>
        <v/>
      </c>
      <c r="F111" t="str">
        <f ca="1">IF(AND('Library Prep'!$J$12="CD", LEN($C111)&gt;0), VLOOKUP($C111, Indices!$H$8:$J$103, 3, FALSE), IF(AND(LEN($C111)&gt;0, LEN($E111)&gt;0), VLOOKUP($E111&amp;"-7", Indices!$F:$G, 2,FALSE), ""))</f>
        <v/>
      </c>
      <c r="G111" t="str">
        <f ca="1">IF(AND('Library Prep'!$J$12="CD", LEN(F111)&gt;0), VLOOKUP(F111, Indices!$F:$G, 2, FALSE), E111)</f>
        <v/>
      </c>
      <c r="H111" t="str">
        <f ca="1">IF(AND('Library Prep'!$J$12 = "CD", LEN('Library Prep'!$B104)&gt;0), 'Library Prep'!$D104&amp;"", IF(LEN($G111)&gt;0, VLOOKUP(G111&amp;"-5", Indices!$F:$G, 2,FALSE), ""))</f>
        <v/>
      </c>
      <c r="I111" t="str">
        <f>IF(AND('Library Prep'!$J$12 &lt;&gt; "CD", LEN('Library Prep'!$D104)&gt;0), 'Library Prep'!$D104, "")</f>
        <v/>
      </c>
    </row>
    <row r="112" spans="1:9">
      <c r="A112" t="str">
        <f>IF(LEN('Library Prep'!$B105)&gt;0,'Library Prep'!$B105,"")</f>
        <v/>
      </c>
      <c r="B112" t="str">
        <f>IF(AND(LEN(TRIM('Library Prep'!$C$2)) &gt; 0, LEN(TRIM('Library Prep'!$B105))&gt;0), 'Library Prep'!$B105 &amp; "-" &amp; 'Library Prep'!$C$2, "")</f>
        <v/>
      </c>
      <c r="C112" t="str">
        <f>IF(AND(LEN('Library Prep'!$J105)&gt;0, LEN(TRIM('Library Prep'!$B105)) &gt; 0), IF('Library Prep'!$J$12="CD", 'Library Prep'!$K105, RIGHT('Library Prep'!$J105, 1)), "")</f>
        <v/>
      </c>
      <c r="D112" t="str">
        <f>IF(LEN($C112)=0, "", IF('Library Prep'!$J$12 = "CD", VLOOKUP($C112, Indices!$H$8:$J$103, 2, FALSE), 'Library Prep'!$K105))</f>
        <v/>
      </c>
      <c r="E112" t="str">
        <f ca="1">IF(AND('Library Prep'!$J$12="CD", LEN(D112)&gt;0),
VLOOKUP(D112, Indices!$F:$G, 2, FALSE),
IF(LEN(D112)&gt;0,LEFT(VLOOKUP(D112, OFFSET(Indices!$H$8:$J$103, 0, MATCH('Library Prep'!$J105, Indices!$H$6:$AF$6,0)-1), 2,FALSE),LEN(VLOOKUP(D112, OFFSET(Indices!$H$8:$J$103, 0, MATCH('Library Prep'!$J105, Indices!$H$6:$AF$6,0)-1), 2,FALSE))-2), ""))</f>
        <v/>
      </c>
      <c r="F112" t="str">
        <f ca="1">IF(AND('Library Prep'!$J$12="CD", LEN($C112)&gt;0), VLOOKUP($C112, Indices!$H$8:$J$103, 3, FALSE), IF(AND(LEN($C112)&gt;0, LEN($E112)&gt;0), VLOOKUP($E112&amp;"-7", Indices!$F:$G, 2,FALSE), ""))</f>
        <v/>
      </c>
      <c r="G112" t="str">
        <f ca="1">IF(AND('Library Prep'!$J$12="CD", LEN(F112)&gt;0), VLOOKUP(F112, Indices!$F:$G, 2, FALSE), E112)</f>
        <v/>
      </c>
      <c r="H112" t="str">
        <f ca="1">IF(AND('Library Prep'!$J$12 = "CD", LEN('Library Prep'!$B105)&gt;0), 'Library Prep'!$D105&amp;"", IF(LEN($G112)&gt;0, VLOOKUP(G112&amp;"-5", Indices!$F:$G, 2,FALSE), ""))</f>
        <v/>
      </c>
      <c r="I112" t="str">
        <f>IF(AND('Library Prep'!$J$12 &lt;&gt; "CD", LEN('Library Prep'!$D105)&gt;0), 'Library Prep'!$D105, "")</f>
        <v/>
      </c>
    </row>
    <row r="113" spans="1:9">
      <c r="A113" t="str">
        <f>IF(LEN('Library Prep'!$B106)&gt;0,'Library Prep'!$B106,"")</f>
        <v/>
      </c>
      <c r="B113" t="str">
        <f>IF(AND(LEN(TRIM('Library Prep'!$C$2)) &gt; 0, LEN(TRIM('Library Prep'!$B106))&gt;0), 'Library Prep'!$B106 &amp; "-" &amp; 'Library Prep'!$C$2, "")</f>
        <v/>
      </c>
      <c r="C113" t="str">
        <f>IF(AND(LEN('Library Prep'!$J106)&gt;0, LEN(TRIM('Library Prep'!$B106)) &gt; 0), IF('Library Prep'!$J$12="CD", 'Library Prep'!$K106, RIGHT('Library Prep'!$J106, 1)), "")</f>
        <v/>
      </c>
      <c r="D113" t="str">
        <f>IF(LEN($C113)=0, "", IF('Library Prep'!$J$12 = "CD", VLOOKUP($C113, Indices!$H$8:$J$103, 2, FALSE), 'Library Prep'!$K106))</f>
        <v/>
      </c>
      <c r="E113" t="str">
        <f ca="1">IF(AND('Library Prep'!$J$12="CD", LEN(D113)&gt;0),
VLOOKUP(D113, Indices!$F:$G, 2, FALSE),
IF(LEN(D113)&gt;0,LEFT(VLOOKUP(D113, OFFSET(Indices!$H$8:$J$103, 0, MATCH('Library Prep'!$J106, Indices!$H$6:$AF$6,0)-1), 2,FALSE),LEN(VLOOKUP(D113, OFFSET(Indices!$H$8:$J$103, 0, MATCH('Library Prep'!$J106, Indices!$H$6:$AF$6,0)-1), 2,FALSE))-2), ""))</f>
        <v/>
      </c>
      <c r="F113" t="str">
        <f ca="1">IF(AND('Library Prep'!$J$12="CD", LEN($C113)&gt;0), VLOOKUP($C113, Indices!$H$8:$J$103, 3, FALSE), IF(AND(LEN($C113)&gt;0, LEN($E113)&gt;0), VLOOKUP($E113&amp;"-7", Indices!$F:$G, 2,FALSE), ""))</f>
        <v/>
      </c>
      <c r="G113" t="str">
        <f ca="1">IF(AND('Library Prep'!$J$12="CD", LEN(F113)&gt;0), VLOOKUP(F113, Indices!$F:$G, 2, FALSE), E113)</f>
        <v/>
      </c>
      <c r="H113" t="str">
        <f ca="1">IF(AND('Library Prep'!$J$12 = "CD", LEN('Library Prep'!$B106)&gt;0), 'Library Prep'!$D106&amp;"", IF(LEN($G113)&gt;0, VLOOKUP(G113&amp;"-5", Indices!$F:$G, 2,FALSE), ""))</f>
        <v/>
      </c>
      <c r="I113" t="str">
        <f>IF(AND('Library Prep'!$J$12 &lt;&gt; "CD", LEN('Library Prep'!$D106)&gt;0), 'Library Prep'!$D106, "")</f>
        <v/>
      </c>
    </row>
    <row r="114" spans="1:9">
      <c r="A114" t="str">
        <f>IF(LEN('Library Prep'!$B107)&gt;0,'Library Prep'!$B107,"")</f>
        <v/>
      </c>
      <c r="B114" t="str">
        <f>IF(AND(LEN(TRIM('Library Prep'!$C$2)) &gt; 0, LEN(TRIM('Library Prep'!$B107))&gt;0), 'Library Prep'!$B107 &amp; "-" &amp; 'Library Prep'!$C$2, "")</f>
        <v/>
      </c>
      <c r="C114" t="str">
        <f>IF(AND(LEN('Library Prep'!$J107)&gt;0, LEN(TRIM('Library Prep'!$B107)) &gt; 0), IF('Library Prep'!$J$12="CD", 'Library Prep'!$K107, RIGHT('Library Prep'!$J107, 1)), "")</f>
        <v/>
      </c>
      <c r="D114" t="str">
        <f>IF(LEN($C114)=0, "", IF('Library Prep'!$J$12 = "CD", VLOOKUP($C114, Indices!$H$8:$J$103, 2, FALSE), 'Library Prep'!$K107))</f>
        <v/>
      </c>
      <c r="E114" t="str">
        <f ca="1">IF(AND('Library Prep'!$J$12="CD", LEN(D114)&gt;0),
VLOOKUP(D114, Indices!$F:$G, 2, FALSE),
IF(LEN(D114)&gt;0,LEFT(VLOOKUP(D114, OFFSET(Indices!$H$8:$J$103, 0, MATCH('Library Prep'!$J107, Indices!$H$6:$AF$6,0)-1), 2,FALSE),LEN(VLOOKUP(D114, OFFSET(Indices!$H$8:$J$103, 0, MATCH('Library Prep'!$J107, Indices!$H$6:$AF$6,0)-1), 2,FALSE))-2), ""))</f>
        <v/>
      </c>
      <c r="F114" t="str">
        <f ca="1">IF(AND('Library Prep'!$J$12="CD", LEN($C114)&gt;0), VLOOKUP($C114, Indices!$H$8:$J$103, 3, FALSE), IF(AND(LEN($C114)&gt;0, LEN($E114)&gt;0), VLOOKUP($E114&amp;"-7", Indices!$F:$G, 2,FALSE), ""))</f>
        <v/>
      </c>
      <c r="G114" t="str">
        <f ca="1">IF(AND('Library Prep'!$J$12="CD", LEN(F114)&gt;0), VLOOKUP(F114, Indices!$F:$G, 2, FALSE), E114)</f>
        <v/>
      </c>
      <c r="H114" t="str">
        <f ca="1">IF(AND('Library Prep'!$J$12 = "CD", LEN('Library Prep'!$B107)&gt;0), 'Library Prep'!$D107&amp;"", IF(LEN($G114)&gt;0, VLOOKUP(G114&amp;"-5", Indices!$F:$G, 2,FALSE), ""))</f>
        <v/>
      </c>
      <c r="I114" t="str">
        <f>IF(AND('Library Prep'!$J$12 &lt;&gt; "CD", LEN('Library Prep'!$D107)&gt;0), 'Library Prep'!$D107, "")</f>
        <v/>
      </c>
    </row>
    <row r="115" spans="1:9">
      <c r="A115" t="str">
        <f>IF(AND(LEN('Library Prep'!$C$6)&gt;0, 'Library Prep'!$C$6 &lt;&gt; "CD"), IF(LEN('Library Prep'!$B108)&gt;0,'Library Prep'!$B108,""), "")</f>
        <v/>
      </c>
      <c r="B115" t="str">
        <f>IF(AND(LEN('Library Prep'!$C$6)&gt;0, 'Library Prep'!$C$6 &lt;&gt; "CD", LEN(TRIM('Library Prep'!$C$2)) &gt; 0, LEN(TRIM('Library Prep'!$B108))&gt;0), 'Library Prep'!$B108 &amp; "-" &amp; 'Library Prep'!$C$2, "")</f>
        <v/>
      </c>
      <c r="C115" t="str">
        <f>IF(AND(LEN('Library Prep'!$J108)&gt;0, LEN(TRIM('Library Prep'!$B108)) &gt; 0), IF('Library Prep'!$J$12="CD", 'Library Prep'!$K108, RIGHT('Library Prep'!$J108, 1)), "")</f>
        <v/>
      </c>
      <c r="D115" t="str">
        <f>IF(LEN($C115)=0, "", IF('Library Prep'!$J$12 = "CD", VLOOKUP($C115, Indices!$H$8:$J$103, 2, FALSE), 'Library Prep'!$K108))</f>
        <v/>
      </c>
      <c r="E115" t="str">
        <f ca="1">IF(AND('Library Prep'!$J$12="CD", LEN(D115)&gt;0),
VLOOKUP(D115, Indices!$F:$G, 2, FALSE),
IF(LEN(D115)&gt;0,LEFT(VLOOKUP(D115, OFFSET(Indices!$H$8:$J$103, 0, MATCH('Library Prep'!$J108, Indices!$H$6:$AF$6,0)-1), 2,FALSE),LEN(VLOOKUP(D115, OFFSET(Indices!$H$8:$J$103, 0, MATCH('Library Prep'!$J108, Indices!$H$6:$AF$6,0)-1), 2,FALSE))-2), ""))</f>
        <v/>
      </c>
      <c r="F115" t="str">
        <f ca="1">IF(AND('Library Prep'!$J$12="CD", LEN($C115)&gt;0), VLOOKUP($C115, Indices!$H$8:$J$103, 3, FALSE), IF(AND(LEN($C115)&gt;0, LEN($E115)&gt;0), VLOOKUP($E115&amp;"-7", Indices!$F:$G, 2,FALSE), ""))</f>
        <v/>
      </c>
      <c r="G115" t="str">
        <f ca="1">IF(AND('Library Prep'!$J$12="CD", LEN(F115)&gt;0), VLOOKUP(F115, Indices!$F:$G, 2, FALSE), E115)</f>
        <v/>
      </c>
      <c r="H115" t="str">
        <f ca="1">IF(AND('Library Prep'!$J$12 = "CD", LEN('Library Prep'!$B108)&gt;0), 'Library Prep'!$D108&amp;"", IF(LEN($G115)&gt;0, VLOOKUP(G115&amp;"-5", Indices!$F:$G, 2,FALSE), ""))</f>
        <v/>
      </c>
      <c r="I115" t="str">
        <f>IF(AND('Library Prep'!$J$12 &lt;&gt; "CD", LEN('Library Prep'!$D108)&gt;0), 'Library Prep'!$D108, "")</f>
        <v/>
      </c>
    </row>
    <row r="116" spans="1:9">
      <c r="A116" t="str">
        <f>IF(AND(LEN('Library Prep'!$C$6)&gt;0, 'Library Prep'!$C$6 &lt;&gt; "CD"), IF(LEN('Library Prep'!$B109)&gt;0,'Library Prep'!$B109,""), "")</f>
        <v/>
      </c>
      <c r="B116" t="str">
        <f>IF(AND(LEN('Library Prep'!$C$6)&gt;0, 'Library Prep'!$C$6 &lt;&gt; "CD", LEN(TRIM('Library Prep'!$C$2)) &gt; 0, LEN(TRIM('Library Prep'!$B109))&gt;0), 'Library Prep'!$B109 &amp; "-" &amp; 'Library Prep'!$C$2, "")</f>
        <v/>
      </c>
      <c r="C116" t="str">
        <f>IF(AND(LEN('Library Prep'!$J109)&gt;0, LEN(TRIM('Library Prep'!$B109)) &gt; 0), IF('Library Prep'!$J$12="CD", 'Library Prep'!$K109, RIGHT('Library Prep'!$J109, 1)), "")</f>
        <v/>
      </c>
      <c r="D116" t="str">
        <f>IF(LEN($C116)=0, "", IF('Library Prep'!$J$12 = "CD", VLOOKUP($C116, Indices!$H$8:$J$103, 2, FALSE), 'Library Prep'!$K109))</f>
        <v/>
      </c>
      <c r="E116" t="str">
        <f ca="1">IF(AND('Library Prep'!$J$12="CD", LEN(D116)&gt;0),
VLOOKUP(D116, Indices!$F:$G, 2, FALSE),
IF(LEN(D116)&gt;0,LEFT(VLOOKUP(D116, OFFSET(Indices!$H$8:$J$103, 0, MATCH('Library Prep'!$J109, Indices!$H$6:$AF$6,0)-1), 2,FALSE),LEN(VLOOKUP(D116, OFFSET(Indices!$H$8:$J$103, 0, MATCH('Library Prep'!$J109, Indices!$H$6:$AF$6,0)-1), 2,FALSE))-2), ""))</f>
        <v/>
      </c>
      <c r="F116" t="str">
        <f ca="1">IF(AND('Library Prep'!$J$12="CD", LEN($C116)&gt;0), VLOOKUP($C116, Indices!$H$8:$J$103, 3, FALSE), IF(AND(LEN($C116)&gt;0, LEN($E116)&gt;0), VLOOKUP($E116&amp;"-7", Indices!$F:$G, 2,FALSE), ""))</f>
        <v/>
      </c>
      <c r="G116" t="str">
        <f ca="1">IF(AND('Library Prep'!$J$12="CD", LEN(F116)&gt;0), VLOOKUP(F116, Indices!$F:$G, 2, FALSE), E116)</f>
        <v/>
      </c>
      <c r="H116" t="str">
        <f ca="1">IF(AND('Library Prep'!$J$12 = "CD", LEN('Library Prep'!$B109)&gt;0), 'Library Prep'!$D109&amp;"", IF(LEN($G116)&gt;0, VLOOKUP(G116&amp;"-5", Indices!$F:$G, 2,FALSE), ""))</f>
        <v/>
      </c>
      <c r="I116" t="str">
        <f>IF(AND('Library Prep'!$J$12 &lt;&gt; "CD", LEN('Library Prep'!$D109)&gt;0), 'Library Prep'!$D109, "")</f>
        <v/>
      </c>
    </row>
    <row r="117" spans="1:9">
      <c r="A117" t="str">
        <f>IF(AND(LEN('Library Prep'!$C$6)&gt;0, 'Library Prep'!$C$6 &lt;&gt; "CD"), IF(LEN('Library Prep'!$B110)&gt;0,'Library Prep'!$B110,""), "")</f>
        <v/>
      </c>
      <c r="B117" t="str">
        <f>IF(AND(LEN('Library Prep'!$C$6)&gt;0, 'Library Prep'!$C$6 &lt;&gt; "CD", LEN(TRIM('Library Prep'!$C$2)) &gt; 0, LEN(TRIM('Library Prep'!$B110))&gt;0), 'Library Prep'!$B110 &amp; "-" &amp; 'Library Prep'!$C$2, "")</f>
        <v/>
      </c>
      <c r="C117" t="str">
        <f>IF(AND(LEN('Library Prep'!$J110)&gt;0, LEN(TRIM('Library Prep'!$B110)) &gt; 0), IF('Library Prep'!$J$12="CD", 'Library Prep'!$K110, RIGHT('Library Prep'!$J110, 1)), "")</f>
        <v/>
      </c>
      <c r="D117" t="str">
        <f>IF(LEN($C117)=0, "", IF('Library Prep'!$J$12 = "CD", VLOOKUP($C117, Indices!$H$8:$J$103, 2, FALSE), 'Library Prep'!$K110))</f>
        <v/>
      </c>
      <c r="E117" t="str">
        <f ca="1">IF(AND('Library Prep'!$J$12="CD", LEN(D117)&gt;0),
VLOOKUP(D117, Indices!$F:$G, 2, FALSE),
IF(LEN(D117)&gt;0,LEFT(VLOOKUP(D117, OFFSET(Indices!$H$8:$J$103, 0, MATCH('Library Prep'!$J110, Indices!$H$6:$AF$6,0)-1), 2,FALSE),LEN(VLOOKUP(D117, OFFSET(Indices!$H$8:$J$103, 0, MATCH('Library Prep'!$J110, Indices!$H$6:$AF$6,0)-1), 2,FALSE))-2), ""))</f>
        <v/>
      </c>
      <c r="F117" t="str">
        <f ca="1">IF(AND('Library Prep'!$J$12="CD", LEN($C117)&gt;0), VLOOKUP($C117, Indices!$H$8:$J$103, 3, FALSE), IF(AND(LEN($C117)&gt;0, LEN($E117)&gt;0), VLOOKUP($E117&amp;"-7", Indices!$F:$G, 2,FALSE), ""))</f>
        <v/>
      </c>
      <c r="G117" t="str">
        <f ca="1">IF(AND('Library Prep'!$J$12="CD", LEN(F117)&gt;0), VLOOKUP(F117, Indices!$F:$G, 2, FALSE), E117)</f>
        <v/>
      </c>
      <c r="H117" t="str">
        <f ca="1">IF(AND('Library Prep'!$J$12 = "CD", LEN('Library Prep'!$B110)&gt;0), 'Library Prep'!$D110&amp;"", IF(LEN($G117)&gt;0, VLOOKUP(G117&amp;"-5", Indices!$F:$G, 2,FALSE), ""))</f>
        <v/>
      </c>
      <c r="I117" t="str">
        <f>IF(AND('Library Prep'!$J$12 &lt;&gt; "CD", LEN('Library Prep'!$D110)&gt;0), 'Library Prep'!$D110, "")</f>
        <v/>
      </c>
    </row>
    <row r="118" spans="1:9">
      <c r="A118" t="str">
        <f>IF(AND(LEN('Library Prep'!$C$6)&gt;0, 'Library Prep'!$C$6 &lt;&gt; "CD"), IF(LEN('Library Prep'!$B111)&gt;0,'Library Prep'!$B111,""), "")</f>
        <v/>
      </c>
      <c r="B118" t="str">
        <f>IF(AND(LEN('Library Prep'!$C$6)&gt;0, 'Library Prep'!$C$6 &lt;&gt; "CD", LEN(TRIM('Library Prep'!$C$2)) &gt; 0, LEN(TRIM('Library Prep'!$B111))&gt;0), 'Library Prep'!$B111 &amp; "-" &amp; 'Library Prep'!$C$2, "")</f>
        <v/>
      </c>
      <c r="C118" t="str">
        <f>IF(AND(LEN('Library Prep'!$J111)&gt;0, LEN(TRIM('Library Prep'!$B111)) &gt; 0), IF('Library Prep'!$J$12="CD", 'Library Prep'!$K111, RIGHT('Library Prep'!$J111, 1)), "")</f>
        <v/>
      </c>
      <c r="D118" t="str">
        <f>IF(LEN($C118)=0, "", IF('Library Prep'!$J$12 = "CD", VLOOKUP($C118, Indices!$H$8:$J$103, 2, FALSE), 'Library Prep'!$K111))</f>
        <v/>
      </c>
      <c r="E118" t="str">
        <f ca="1">IF(AND('Library Prep'!$J$12="CD", LEN(D118)&gt;0),
VLOOKUP(D118, Indices!$F:$G, 2, FALSE),
IF(LEN(D118)&gt;0,LEFT(VLOOKUP(D118, OFFSET(Indices!$H$8:$J$103, 0, MATCH('Library Prep'!$J111, Indices!$H$6:$AF$6,0)-1), 2,FALSE),LEN(VLOOKUP(D118, OFFSET(Indices!$H$8:$J$103, 0, MATCH('Library Prep'!$J111, Indices!$H$6:$AF$6,0)-1), 2,FALSE))-2), ""))</f>
        <v/>
      </c>
      <c r="F118" t="str">
        <f ca="1">IF(AND('Library Prep'!$J$12="CD", LEN($C118)&gt;0), VLOOKUP($C118, Indices!$H$8:$J$103, 3, FALSE), IF(AND(LEN($C118)&gt;0, LEN($E118)&gt;0), VLOOKUP($E118&amp;"-7", Indices!$F:$G, 2,FALSE), ""))</f>
        <v/>
      </c>
      <c r="G118" t="str">
        <f ca="1">IF(AND('Library Prep'!$J$12="CD", LEN(F118)&gt;0), VLOOKUP(F118, Indices!$F:$G, 2, FALSE), E118)</f>
        <v/>
      </c>
      <c r="H118" t="str">
        <f ca="1">IF(AND('Library Prep'!$J$12 = "CD", LEN('Library Prep'!$B111)&gt;0), 'Library Prep'!$D111&amp;"", IF(LEN($G118)&gt;0, VLOOKUP(G118&amp;"-5", Indices!$F:$G, 2,FALSE), ""))</f>
        <v/>
      </c>
      <c r="I118" t="str">
        <f>IF(AND('Library Prep'!$J$12 &lt;&gt; "CD", LEN('Library Prep'!$D111)&gt;0), 'Library Prep'!$D111, "")</f>
        <v/>
      </c>
    </row>
    <row r="119" spans="1:9">
      <c r="A119" t="str">
        <f>IF(AND(LEN('Library Prep'!$C$6)&gt;0, 'Library Prep'!$C$6 &lt;&gt; "CD"), IF(LEN('Library Prep'!$B112)&gt;0,'Library Prep'!$B112,""), "")</f>
        <v/>
      </c>
      <c r="B119" t="str">
        <f>IF(AND(LEN('Library Prep'!$C$6)&gt;0, 'Library Prep'!$C$6 &lt;&gt; "CD", LEN(TRIM('Library Prep'!$C$2)) &gt; 0, LEN(TRIM('Library Prep'!$B112))&gt;0), 'Library Prep'!$B112 &amp; "-" &amp; 'Library Prep'!$C$2, "")</f>
        <v/>
      </c>
      <c r="C119" t="str">
        <f>IF(AND(LEN('Library Prep'!$J112)&gt;0, LEN(TRIM('Library Prep'!$B112)) &gt; 0), IF('Library Prep'!$J$12="CD", 'Library Prep'!$K112, RIGHT('Library Prep'!$J112, 1)), "")</f>
        <v/>
      </c>
      <c r="D119" t="str">
        <f>IF(LEN($C119)=0, "", IF('Library Prep'!$J$12 = "CD", VLOOKUP($C119, Indices!$H$8:$J$103, 2, FALSE), 'Library Prep'!$K112))</f>
        <v/>
      </c>
      <c r="E119" t="str">
        <f ca="1">IF(AND('Library Prep'!$J$12="CD", LEN(D119)&gt;0),
VLOOKUP(D119, Indices!$F:$G, 2, FALSE),
IF(LEN(D119)&gt;0,LEFT(VLOOKUP(D119, OFFSET(Indices!$H$8:$J$103, 0, MATCH('Library Prep'!$J112, Indices!$H$6:$AF$6,0)-1), 2,FALSE),LEN(VLOOKUP(D119, OFFSET(Indices!$H$8:$J$103, 0, MATCH('Library Prep'!$J112, Indices!$H$6:$AF$6,0)-1), 2,FALSE))-2), ""))</f>
        <v/>
      </c>
      <c r="F119" t="str">
        <f ca="1">IF(AND('Library Prep'!$J$12="CD", LEN($C119)&gt;0), VLOOKUP($C119, Indices!$H$8:$J$103, 3, FALSE), IF(AND(LEN($C119)&gt;0, LEN($E119)&gt;0), VLOOKUP($E119&amp;"-7", Indices!$F:$G, 2,FALSE), ""))</f>
        <v/>
      </c>
      <c r="G119" t="str">
        <f ca="1">IF(AND('Library Prep'!$J$12="CD", LEN(F119)&gt;0), VLOOKUP(F119, Indices!$F:$G, 2, FALSE), E119)</f>
        <v/>
      </c>
      <c r="H119" t="str">
        <f ca="1">IF(AND('Library Prep'!$J$12 = "CD", LEN('Library Prep'!$B112)&gt;0), 'Library Prep'!$D112&amp;"", IF(LEN($G119)&gt;0, VLOOKUP(G119&amp;"-5", Indices!$F:$G, 2,FALSE), ""))</f>
        <v/>
      </c>
      <c r="I119" t="str">
        <f>IF(AND('Library Prep'!$J$12 &lt;&gt; "CD", LEN('Library Prep'!$D112)&gt;0), 'Library Prep'!$D112, "")</f>
        <v/>
      </c>
    </row>
    <row r="120" spans="1:9">
      <c r="A120" t="str">
        <f>IF(AND(LEN('Library Prep'!$C$6)&gt;0, 'Library Prep'!$C$6 &lt;&gt; "CD"), IF(LEN('Library Prep'!$B113)&gt;0,'Library Prep'!$B113,""), "")</f>
        <v/>
      </c>
      <c r="B120" t="str">
        <f>IF(AND(LEN('Library Prep'!$C$6)&gt;0, 'Library Prep'!$C$6 &lt;&gt; "CD", LEN(TRIM('Library Prep'!$C$2)) &gt; 0, LEN(TRIM('Library Prep'!$B113))&gt;0), 'Library Prep'!$B113 &amp; "-" &amp; 'Library Prep'!$C$2, "")</f>
        <v/>
      </c>
      <c r="C120" t="str">
        <f>IF(AND(LEN('Library Prep'!$J113)&gt;0, LEN(TRIM('Library Prep'!$B113)) &gt; 0), IF('Library Prep'!$J$12="CD", 'Library Prep'!$K113, RIGHT('Library Prep'!$J113, 1)), "")</f>
        <v/>
      </c>
      <c r="D120" t="str">
        <f>IF(LEN($C120)=0, "", IF('Library Prep'!$J$12 = "CD", VLOOKUP($C120, Indices!$H$8:$J$103, 2, FALSE), 'Library Prep'!$K113))</f>
        <v/>
      </c>
      <c r="E120" t="str">
        <f ca="1">IF(AND('Library Prep'!$J$12="CD", LEN(D120)&gt;0),
VLOOKUP(D120, Indices!$F:$G, 2, FALSE),
IF(LEN(D120)&gt;0,LEFT(VLOOKUP(D120, OFFSET(Indices!$H$8:$J$103, 0, MATCH('Library Prep'!$J113, Indices!$H$6:$AF$6,0)-1), 2,FALSE),LEN(VLOOKUP(D120, OFFSET(Indices!$H$8:$J$103, 0, MATCH('Library Prep'!$J113, Indices!$H$6:$AF$6,0)-1), 2,FALSE))-2), ""))</f>
        <v/>
      </c>
      <c r="F120" t="str">
        <f ca="1">IF(AND('Library Prep'!$J$12="CD", LEN($C120)&gt;0), VLOOKUP($C120, Indices!$H$8:$J$103, 3, FALSE), IF(AND(LEN($C120)&gt;0, LEN($E120)&gt;0), VLOOKUP($E120&amp;"-7", Indices!$F:$G, 2,FALSE), ""))</f>
        <v/>
      </c>
      <c r="G120" t="str">
        <f ca="1">IF(AND('Library Prep'!$J$12="CD", LEN(F120)&gt;0), VLOOKUP(F120, Indices!$F:$G, 2, FALSE), E120)</f>
        <v/>
      </c>
      <c r="H120" t="str">
        <f ca="1">IF(AND('Library Prep'!$J$12 = "CD", LEN('Library Prep'!$B113)&gt;0), 'Library Prep'!$D113&amp;"", IF(LEN($G120)&gt;0, VLOOKUP(G120&amp;"-5", Indices!$F:$G, 2,FALSE), ""))</f>
        <v/>
      </c>
      <c r="I120" t="str">
        <f>IF(AND('Library Prep'!$J$12 &lt;&gt; "CD", LEN('Library Prep'!$D113)&gt;0), 'Library Prep'!$D113, "")</f>
        <v/>
      </c>
    </row>
    <row r="121" spans="1:9">
      <c r="A121" t="str">
        <f>IF(AND(LEN('Library Prep'!$C$6)&gt;0, 'Library Prep'!$C$6 &lt;&gt; "CD"), IF(LEN('Library Prep'!$B114)&gt;0,'Library Prep'!$B114,""), "")</f>
        <v/>
      </c>
      <c r="B121" t="str">
        <f>IF(AND(LEN('Library Prep'!$C$6)&gt;0, 'Library Prep'!$C$6 &lt;&gt; "CD", LEN(TRIM('Library Prep'!$C$2)) &gt; 0, LEN(TRIM('Library Prep'!$B114))&gt;0), 'Library Prep'!$B114 &amp; "-" &amp; 'Library Prep'!$C$2, "")</f>
        <v/>
      </c>
      <c r="C121" t="str">
        <f>IF(AND(LEN('Library Prep'!$J114)&gt;0, LEN(TRIM('Library Prep'!$B114)) &gt; 0), IF('Library Prep'!$J$12="CD", 'Library Prep'!$K114, RIGHT('Library Prep'!$J114, 1)), "")</f>
        <v/>
      </c>
      <c r="D121" t="str">
        <f>IF(LEN($C121)=0, "", IF('Library Prep'!$J$12 = "CD", VLOOKUP($C121, Indices!$H$8:$J$103, 2, FALSE), 'Library Prep'!$K114))</f>
        <v/>
      </c>
      <c r="E121" t="str">
        <f ca="1">IF(AND('Library Prep'!$J$12="CD", LEN(D121)&gt;0),
VLOOKUP(D121, Indices!$F:$G, 2, FALSE),
IF(LEN(D121)&gt;0,LEFT(VLOOKUP(D121, OFFSET(Indices!$H$8:$J$103, 0, MATCH('Library Prep'!$J114, Indices!$H$6:$AF$6,0)-1), 2,FALSE),LEN(VLOOKUP(D121, OFFSET(Indices!$H$8:$J$103, 0, MATCH('Library Prep'!$J114, Indices!$H$6:$AF$6,0)-1), 2,FALSE))-2), ""))</f>
        <v/>
      </c>
      <c r="F121" t="str">
        <f ca="1">IF(AND('Library Prep'!$J$12="CD", LEN($C121)&gt;0), VLOOKUP($C121, Indices!$H$8:$J$103, 3, FALSE), IF(AND(LEN($C121)&gt;0, LEN($E121)&gt;0), VLOOKUP($E121&amp;"-7", Indices!$F:$G, 2,FALSE), ""))</f>
        <v/>
      </c>
      <c r="G121" t="str">
        <f ca="1">IF(AND('Library Prep'!$J$12="CD", LEN(F121)&gt;0), VLOOKUP(F121, Indices!$F:$G, 2, FALSE), E121)</f>
        <v/>
      </c>
      <c r="H121" t="str">
        <f ca="1">IF(AND('Library Prep'!$J$12 = "CD", LEN('Library Prep'!$B114)&gt;0), 'Library Prep'!$D114&amp;"", IF(LEN($G121)&gt;0, VLOOKUP(G121&amp;"-5", Indices!$F:$G, 2,FALSE), ""))</f>
        <v/>
      </c>
      <c r="I121" t="str">
        <f>IF(AND('Library Prep'!$J$12 &lt;&gt; "CD", LEN('Library Prep'!$D114)&gt;0), 'Library Prep'!$D114, "")</f>
        <v/>
      </c>
    </row>
    <row r="122" spans="1:9">
      <c r="A122" t="str">
        <f>IF(AND(LEN('Library Prep'!$C$6)&gt;0, 'Library Prep'!$C$6 &lt;&gt; "CD"), IF(LEN('Library Prep'!$B115)&gt;0,'Library Prep'!$B115,""), "")</f>
        <v/>
      </c>
      <c r="B122" t="str">
        <f>IF(AND(LEN('Library Prep'!$C$6)&gt;0, 'Library Prep'!$C$6 &lt;&gt; "CD", LEN(TRIM('Library Prep'!$C$2)) &gt; 0, LEN(TRIM('Library Prep'!$B115))&gt;0), 'Library Prep'!$B115 &amp; "-" &amp; 'Library Prep'!$C$2, "")</f>
        <v/>
      </c>
      <c r="C122" t="str">
        <f>IF(AND(LEN('Library Prep'!$J115)&gt;0, LEN(TRIM('Library Prep'!$B115)) &gt; 0), IF('Library Prep'!$J$12="CD", 'Library Prep'!$K115, RIGHT('Library Prep'!$J115, 1)), "")</f>
        <v/>
      </c>
      <c r="D122" t="str">
        <f>IF(LEN($C122)=0, "", IF('Library Prep'!$J$12 = "CD", VLOOKUP($C122, Indices!$H$8:$J$103, 2, FALSE), 'Library Prep'!$K115))</f>
        <v/>
      </c>
      <c r="E122" t="str">
        <f ca="1">IF(AND('Library Prep'!$J$12="CD", LEN(D122)&gt;0),
VLOOKUP(D122, Indices!$F:$G, 2, FALSE),
IF(LEN(D122)&gt;0,LEFT(VLOOKUP(D122, OFFSET(Indices!$H$8:$J$103, 0, MATCH('Library Prep'!$J115, Indices!$H$6:$AF$6,0)-1), 2,FALSE),LEN(VLOOKUP(D122, OFFSET(Indices!$H$8:$J$103, 0, MATCH('Library Prep'!$J115, Indices!$H$6:$AF$6,0)-1), 2,FALSE))-2), ""))</f>
        <v/>
      </c>
      <c r="F122" t="str">
        <f ca="1">IF(AND('Library Prep'!$J$12="CD", LEN($C122)&gt;0), VLOOKUP($C122, Indices!$H$8:$J$103, 3, FALSE), IF(AND(LEN($C122)&gt;0, LEN($E122)&gt;0), VLOOKUP($E122&amp;"-7", Indices!$F:$G, 2,FALSE), ""))</f>
        <v/>
      </c>
      <c r="G122" t="str">
        <f ca="1">IF(AND('Library Prep'!$J$12="CD", LEN(F122)&gt;0), VLOOKUP(F122, Indices!$F:$G, 2, FALSE), E122)</f>
        <v/>
      </c>
      <c r="H122" t="str">
        <f ca="1">IF(AND('Library Prep'!$J$12 = "CD", LEN('Library Prep'!$B115)&gt;0), 'Library Prep'!$D115&amp;"", IF(LEN($G122)&gt;0, VLOOKUP(G122&amp;"-5", Indices!$F:$G, 2,FALSE), ""))</f>
        <v/>
      </c>
      <c r="I122" t="str">
        <f>IF(AND('Library Prep'!$J$12 &lt;&gt; "CD", LEN('Library Prep'!$D115)&gt;0), 'Library Prep'!$D115, "")</f>
        <v/>
      </c>
    </row>
    <row r="123" spans="1:9">
      <c r="A123" t="str">
        <f>IF(AND(LEN('Library Prep'!$C$6)&gt;0, 'Library Prep'!$C$6 &lt;&gt; "CD"), IF(LEN('Library Prep'!$B116)&gt;0,'Library Prep'!$B116,""), "")</f>
        <v/>
      </c>
      <c r="B123" t="str">
        <f>IF(AND(LEN('Library Prep'!$C$6)&gt;0, 'Library Prep'!$C$6 &lt;&gt; "CD", LEN(TRIM('Library Prep'!$C$2)) &gt; 0, LEN(TRIM('Library Prep'!$B116))&gt;0), 'Library Prep'!$B116 &amp; "-" &amp; 'Library Prep'!$C$2, "")</f>
        <v/>
      </c>
      <c r="C123" t="str">
        <f>IF(AND(LEN('Library Prep'!$J116)&gt;0, LEN(TRIM('Library Prep'!$B116)) &gt; 0), IF('Library Prep'!$J$12="CD", 'Library Prep'!$K116, RIGHT('Library Prep'!$J116, 1)), "")</f>
        <v/>
      </c>
      <c r="D123" t="str">
        <f>IF(LEN($C123)=0, "", IF('Library Prep'!$J$12 = "CD", VLOOKUP($C123, Indices!$H$8:$J$103, 2, FALSE), 'Library Prep'!$K116))</f>
        <v/>
      </c>
      <c r="E123" t="str">
        <f ca="1">IF(AND('Library Prep'!$J$12="CD", LEN(D123)&gt;0),
VLOOKUP(D123, Indices!$F:$G, 2, FALSE),
IF(LEN(D123)&gt;0,LEFT(VLOOKUP(D123, OFFSET(Indices!$H$8:$J$103, 0, MATCH('Library Prep'!$J116, Indices!$H$6:$AF$6,0)-1), 2,FALSE),LEN(VLOOKUP(D123, OFFSET(Indices!$H$8:$J$103, 0, MATCH('Library Prep'!$J116, Indices!$H$6:$AF$6,0)-1), 2,FALSE))-2), ""))</f>
        <v/>
      </c>
      <c r="F123" t="str">
        <f ca="1">IF(AND('Library Prep'!$J$12="CD", LEN($C123)&gt;0), VLOOKUP($C123, Indices!$H$8:$J$103, 3, FALSE), IF(AND(LEN($C123)&gt;0, LEN($E123)&gt;0), VLOOKUP($E123&amp;"-7", Indices!$F:$G, 2,FALSE), ""))</f>
        <v/>
      </c>
      <c r="G123" t="str">
        <f ca="1">IF(AND('Library Prep'!$J$12="CD", LEN(F123)&gt;0), VLOOKUP(F123, Indices!$F:$G, 2, FALSE), E123)</f>
        <v/>
      </c>
      <c r="H123" t="str">
        <f ca="1">IF(AND('Library Prep'!$J$12 = "CD", LEN('Library Prep'!$B116)&gt;0), 'Library Prep'!$D116&amp;"", IF(LEN($G123)&gt;0, VLOOKUP(G123&amp;"-5", Indices!$F:$G, 2,FALSE), ""))</f>
        <v/>
      </c>
      <c r="I123" t="str">
        <f>IF(AND('Library Prep'!$J$12 &lt;&gt; "CD", LEN('Library Prep'!$D116)&gt;0), 'Library Prep'!$D116, "")</f>
        <v/>
      </c>
    </row>
    <row r="124" spans="1:9">
      <c r="A124" t="str">
        <f>IF(AND(LEN('Library Prep'!$C$6)&gt;0, 'Library Prep'!$C$6 &lt;&gt; "CD"), IF(LEN('Library Prep'!$B117)&gt;0,'Library Prep'!$B117,""), "")</f>
        <v/>
      </c>
      <c r="B124" t="str">
        <f>IF(AND(LEN('Library Prep'!$C$6)&gt;0, 'Library Prep'!$C$6 &lt;&gt; "CD", LEN(TRIM('Library Prep'!$C$2)) &gt; 0, LEN(TRIM('Library Prep'!$B117))&gt;0), 'Library Prep'!$B117 &amp; "-" &amp; 'Library Prep'!$C$2, "")</f>
        <v/>
      </c>
      <c r="C124" t="str">
        <f>IF(AND(LEN('Library Prep'!$J117)&gt;0, LEN(TRIM('Library Prep'!$B117)) &gt; 0), IF('Library Prep'!$J$12="CD", 'Library Prep'!$K117, RIGHT('Library Prep'!$J117, 1)), "")</f>
        <v/>
      </c>
      <c r="D124" t="str">
        <f>IF(LEN($C124)=0, "", IF('Library Prep'!$J$12 = "CD", VLOOKUP($C124, Indices!$H$8:$J$103, 2, FALSE), 'Library Prep'!$K117))</f>
        <v/>
      </c>
      <c r="E124" t="str">
        <f ca="1">IF(AND('Library Prep'!$J$12="CD", LEN(D124)&gt;0),
VLOOKUP(D124, Indices!$F:$G, 2, FALSE),
IF(LEN(D124)&gt;0,LEFT(VLOOKUP(D124, OFFSET(Indices!$H$8:$J$103, 0, MATCH('Library Prep'!$J117, Indices!$H$6:$AF$6,0)-1), 2,FALSE),LEN(VLOOKUP(D124, OFFSET(Indices!$H$8:$J$103, 0, MATCH('Library Prep'!$J117, Indices!$H$6:$AF$6,0)-1), 2,FALSE))-2), ""))</f>
        <v/>
      </c>
      <c r="F124" t="str">
        <f ca="1">IF(AND('Library Prep'!$J$12="CD", LEN($C124)&gt;0), VLOOKUP($C124, Indices!$H$8:$J$103, 3, FALSE), IF(AND(LEN($C124)&gt;0, LEN($E124)&gt;0), VLOOKUP($E124&amp;"-7", Indices!$F:$G, 2,FALSE), ""))</f>
        <v/>
      </c>
      <c r="G124" t="str">
        <f ca="1">IF(AND('Library Prep'!$J$12="CD", LEN(F124)&gt;0), VLOOKUP(F124, Indices!$F:$G, 2, FALSE), E124)</f>
        <v/>
      </c>
      <c r="H124" t="str">
        <f ca="1">IF(AND('Library Prep'!$J$12 = "CD", LEN('Library Prep'!$B117)&gt;0), 'Library Prep'!$D117&amp;"", IF(LEN($G124)&gt;0, VLOOKUP(G124&amp;"-5", Indices!$F:$G, 2,FALSE), ""))</f>
        <v/>
      </c>
      <c r="I124" t="str">
        <f>IF(AND('Library Prep'!$J$12 &lt;&gt; "CD", LEN('Library Prep'!$D117)&gt;0), 'Library Prep'!$D117, "")</f>
        <v/>
      </c>
    </row>
    <row r="125" spans="1:9">
      <c r="A125" t="str">
        <f>IF(AND(LEN('Library Prep'!$C$6)&gt;0, 'Library Prep'!$C$6 &lt;&gt; "CD"), IF(LEN('Library Prep'!$B118)&gt;0,'Library Prep'!$B118,""), "")</f>
        <v/>
      </c>
      <c r="B125" t="str">
        <f>IF(AND(LEN('Library Prep'!$C$6)&gt;0, 'Library Prep'!$C$6 &lt;&gt; "CD", LEN(TRIM('Library Prep'!$C$2)) &gt; 0, LEN(TRIM('Library Prep'!$B118))&gt;0), 'Library Prep'!$B118 &amp; "-" &amp; 'Library Prep'!$C$2, "")</f>
        <v/>
      </c>
      <c r="C125" t="str">
        <f>IF(AND(LEN('Library Prep'!$J118)&gt;0, LEN(TRIM('Library Prep'!$B118)) &gt; 0), IF('Library Prep'!$J$12="CD", 'Library Prep'!$K118, RIGHT('Library Prep'!$J118, 1)), "")</f>
        <v/>
      </c>
      <c r="D125" t="str">
        <f>IF(LEN($C125)=0, "", IF('Library Prep'!$J$12 = "CD", VLOOKUP($C125, Indices!$H$8:$J$103, 2, FALSE), 'Library Prep'!$K118))</f>
        <v/>
      </c>
      <c r="E125" t="str">
        <f ca="1">IF(AND('Library Prep'!$J$12="CD", LEN(D125)&gt;0),
VLOOKUP(D125, Indices!$F:$G, 2, FALSE),
IF(LEN(D125)&gt;0,LEFT(VLOOKUP(D125, OFFSET(Indices!$H$8:$J$103, 0, MATCH('Library Prep'!$J118, Indices!$H$6:$AF$6,0)-1), 2,FALSE),LEN(VLOOKUP(D125, OFFSET(Indices!$H$8:$J$103, 0, MATCH('Library Prep'!$J118, Indices!$H$6:$AF$6,0)-1), 2,FALSE))-2), ""))</f>
        <v/>
      </c>
      <c r="F125" t="str">
        <f ca="1">IF(AND('Library Prep'!$J$12="CD", LEN($C125)&gt;0), VLOOKUP($C125, Indices!$H$8:$J$103, 3, FALSE), IF(AND(LEN($C125)&gt;0, LEN($E125)&gt;0), VLOOKUP($E125&amp;"-7", Indices!$F:$G, 2,FALSE), ""))</f>
        <v/>
      </c>
      <c r="G125" t="str">
        <f ca="1">IF(AND('Library Prep'!$J$12="CD", LEN(F125)&gt;0), VLOOKUP(F125, Indices!$F:$G, 2, FALSE), E125)</f>
        <v/>
      </c>
      <c r="H125" t="str">
        <f ca="1">IF(AND('Library Prep'!$J$12 = "CD", LEN('Library Prep'!$B118)&gt;0), 'Library Prep'!$D118&amp;"", IF(LEN($G125)&gt;0, VLOOKUP(G125&amp;"-5", Indices!$F:$G, 2,FALSE), ""))</f>
        <v/>
      </c>
      <c r="I125" t="str">
        <f>IF(AND('Library Prep'!$J$12 &lt;&gt; "CD", LEN('Library Prep'!$D118)&gt;0), 'Library Prep'!$D118, "")</f>
        <v/>
      </c>
    </row>
    <row r="126" spans="1:9">
      <c r="A126" t="str">
        <f>IF(AND(LEN('Library Prep'!$C$6)&gt;0, 'Library Prep'!$C$6 &lt;&gt; "CD"), IF(LEN('Library Prep'!$B119)&gt;0,'Library Prep'!$B119,""), "")</f>
        <v/>
      </c>
      <c r="B126" t="str">
        <f>IF(AND(LEN('Library Prep'!$C$6)&gt;0, 'Library Prep'!$C$6 &lt;&gt; "CD", LEN(TRIM('Library Prep'!$C$2)) &gt; 0, LEN(TRIM('Library Prep'!$B119))&gt;0), 'Library Prep'!$B119 &amp; "-" &amp; 'Library Prep'!$C$2, "")</f>
        <v/>
      </c>
      <c r="C126" t="str">
        <f>IF(AND(LEN('Library Prep'!$J119)&gt;0, LEN(TRIM('Library Prep'!$B119)) &gt; 0), IF('Library Prep'!$J$12="CD", 'Library Prep'!$K119, RIGHT('Library Prep'!$J119, 1)), "")</f>
        <v/>
      </c>
      <c r="D126" t="str">
        <f>IF(LEN($C126)=0, "", IF('Library Prep'!$J$12 = "CD", VLOOKUP($C126, Indices!$H$8:$J$103, 2, FALSE), 'Library Prep'!$K119))</f>
        <v/>
      </c>
      <c r="E126" t="str">
        <f ca="1">IF(AND('Library Prep'!$J$12="CD", LEN(D126)&gt;0),
VLOOKUP(D126, Indices!$F:$G, 2, FALSE),
IF(LEN(D126)&gt;0,LEFT(VLOOKUP(D126, OFFSET(Indices!$H$8:$J$103, 0, MATCH('Library Prep'!$J119, Indices!$H$6:$AF$6,0)-1), 2,FALSE),LEN(VLOOKUP(D126, OFFSET(Indices!$H$8:$J$103, 0, MATCH('Library Prep'!$J119, Indices!$H$6:$AF$6,0)-1), 2,FALSE))-2), ""))</f>
        <v/>
      </c>
      <c r="F126" t="str">
        <f ca="1">IF(AND('Library Prep'!$J$12="CD", LEN($C126)&gt;0), VLOOKUP($C126, Indices!$H$8:$J$103, 3, FALSE), IF(AND(LEN($C126)&gt;0, LEN($E126)&gt;0), VLOOKUP($E126&amp;"-7", Indices!$F:$G, 2,FALSE), ""))</f>
        <v/>
      </c>
      <c r="G126" t="str">
        <f ca="1">IF(AND('Library Prep'!$J$12="CD", LEN(F126)&gt;0), VLOOKUP(F126, Indices!$F:$G, 2, FALSE), E126)</f>
        <v/>
      </c>
      <c r="H126" t="str">
        <f ca="1">IF(AND('Library Prep'!$J$12 = "CD", LEN('Library Prep'!$B119)&gt;0), 'Library Prep'!$D119&amp;"", IF(LEN($G126)&gt;0, VLOOKUP(G126&amp;"-5", Indices!$F:$G, 2,FALSE), ""))</f>
        <v/>
      </c>
      <c r="I126" t="str">
        <f>IF(AND('Library Prep'!$J$12 &lt;&gt; "CD", LEN('Library Prep'!$D119)&gt;0), 'Library Prep'!$D119, "")</f>
        <v/>
      </c>
    </row>
    <row r="127" spans="1:9">
      <c r="A127" t="str">
        <f>IF(AND(LEN('Library Prep'!$C$6)&gt;0, 'Library Prep'!$C$6 &lt;&gt; "CD"), IF(LEN('Library Prep'!$B120)&gt;0,'Library Prep'!$B120,""), "")</f>
        <v/>
      </c>
      <c r="B127" t="str">
        <f>IF(AND(LEN('Library Prep'!$C$6)&gt;0, 'Library Prep'!$C$6 &lt;&gt; "CD", LEN(TRIM('Library Prep'!$C$2)) &gt; 0, LEN(TRIM('Library Prep'!$B120))&gt;0), 'Library Prep'!$B120 &amp; "-" &amp; 'Library Prep'!$C$2, "")</f>
        <v/>
      </c>
      <c r="C127" t="str">
        <f>IF(AND(LEN('Library Prep'!$J120)&gt;0, LEN(TRIM('Library Prep'!$B120)) &gt; 0), IF('Library Prep'!$J$12="CD", 'Library Prep'!$K120, RIGHT('Library Prep'!$J120, 1)), "")</f>
        <v/>
      </c>
      <c r="D127" t="str">
        <f>IF(LEN($C127)=0, "", IF('Library Prep'!$J$12 = "CD", VLOOKUP($C127, Indices!$H$8:$J$103, 2, FALSE), 'Library Prep'!$K120))</f>
        <v/>
      </c>
      <c r="E127" t="str">
        <f ca="1">IF(AND('Library Prep'!$J$12="CD", LEN(D127)&gt;0),
VLOOKUP(D127, Indices!$F:$G, 2, FALSE),
IF(LEN(D127)&gt;0,LEFT(VLOOKUP(D127, OFFSET(Indices!$H$8:$J$103, 0, MATCH('Library Prep'!$J120, Indices!$H$6:$AF$6,0)-1), 2,FALSE),LEN(VLOOKUP(D127, OFFSET(Indices!$H$8:$J$103, 0, MATCH('Library Prep'!$J120, Indices!$H$6:$AF$6,0)-1), 2,FALSE))-2), ""))</f>
        <v/>
      </c>
      <c r="F127" t="str">
        <f ca="1">IF(AND('Library Prep'!$J$12="CD", LEN($C127)&gt;0), VLOOKUP($C127, Indices!$H$8:$J$103, 3, FALSE), IF(AND(LEN($C127)&gt;0, LEN($E127)&gt;0), VLOOKUP($E127&amp;"-7", Indices!$F:$G, 2,FALSE), ""))</f>
        <v/>
      </c>
      <c r="G127" t="str">
        <f ca="1">IF(AND('Library Prep'!$J$12="CD", LEN(F127)&gt;0), VLOOKUP(F127, Indices!$F:$G, 2, FALSE), E127)</f>
        <v/>
      </c>
      <c r="H127" t="str">
        <f ca="1">IF(AND('Library Prep'!$J$12 = "CD", LEN('Library Prep'!$B120)&gt;0), 'Library Prep'!$D120&amp;"", IF(LEN($G127)&gt;0, VLOOKUP(G127&amp;"-5", Indices!$F:$G, 2,FALSE), ""))</f>
        <v/>
      </c>
      <c r="I127" t="str">
        <f>IF(AND('Library Prep'!$J$12 &lt;&gt; "CD", LEN('Library Prep'!$D120)&gt;0), 'Library Prep'!$D120, "")</f>
        <v/>
      </c>
    </row>
    <row r="128" spans="1:9">
      <c r="A128" t="str">
        <f>IF(AND(LEN('Library Prep'!$C$6)&gt;0, 'Library Prep'!$C$6 &lt;&gt; "CD"), IF(LEN('Library Prep'!$B121)&gt;0,'Library Prep'!$B121,""), "")</f>
        <v/>
      </c>
      <c r="B128" t="str">
        <f>IF(AND(LEN('Library Prep'!$C$6)&gt;0, 'Library Prep'!$C$6 &lt;&gt; "CD", LEN(TRIM('Library Prep'!$C$2)) &gt; 0, LEN(TRIM('Library Prep'!$B121))&gt;0), 'Library Prep'!$B121 &amp; "-" &amp; 'Library Prep'!$C$2, "")</f>
        <v/>
      </c>
      <c r="C128" t="str">
        <f>IF(AND(LEN('Library Prep'!$J121)&gt;0, LEN(TRIM('Library Prep'!$B121)) &gt; 0), IF('Library Prep'!$J$12="CD", 'Library Prep'!$K121, RIGHT('Library Prep'!$J121, 1)), "")</f>
        <v/>
      </c>
      <c r="D128" t="str">
        <f>IF(LEN($C128)=0, "", IF('Library Prep'!$J$12 = "CD", VLOOKUP($C128, Indices!$H$8:$J$103, 2, FALSE), 'Library Prep'!$K121))</f>
        <v/>
      </c>
      <c r="E128" t="str">
        <f ca="1">IF(AND('Library Prep'!$J$12="CD", LEN(D128)&gt;0),
VLOOKUP(D128, Indices!$F:$G, 2, FALSE),
IF(LEN(D128)&gt;0,LEFT(VLOOKUP(D128, OFFSET(Indices!$H$8:$J$103, 0, MATCH('Library Prep'!$J121, Indices!$H$6:$AF$6,0)-1), 2,FALSE),LEN(VLOOKUP(D128, OFFSET(Indices!$H$8:$J$103, 0, MATCH('Library Prep'!$J121, Indices!$H$6:$AF$6,0)-1), 2,FALSE))-2), ""))</f>
        <v/>
      </c>
      <c r="F128" t="str">
        <f ca="1">IF(AND('Library Prep'!$J$12="CD", LEN($C128)&gt;0), VLOOKUP($C128, Indices!$H$8:$J$103, 3, FALSE), IF(AND(LEN($C128)&gt;0, LEN($E128)&gt;0), VLOOKUP($E128&amp;"-7", Indices!$F:$G, 2,FALSE), ""))</f>
        <v/>
      </c>
      <c r="G128" t="str">
        <f ca="1">IF(AND('Library Prep'!$J$12="CD", LEN(F128)&gt;0), VLOOKUP(F128, Indices!$F:$G, 2, FALSE), E128)</f>
        <v/>
      </c>
      <c r="H128" t="str">
        <f ca="1">IF(AND('Library Prep'!$J$12 = "CD", LEN('Library Prep'!$B121)&gt;0), 'Library Prep'!$D121&amp;"", IF(LEN($G128)&gt;0, VLOOKUP(G128&amp;"-5", Indices!$F:$G, 2,FALSE), ""))</f>
        <v/>
      </c>
      <c r="I128" t="str">
        <f>IF(AND('Library Prep'!$J$12 &lt;&gt; "CD", LEN('Library Prep'!$D121)&gt;0), 'Library Prep'!$D121, "")</f>
        <v/>
      </c>
    </row>
    <row r="129" spans="1:9">
      <c r="A129" t="str">
        <f>IF(AND(LEN('Library Prep'!$C$6)&gt;0, 'Library Prep'!$C$6 &lt;&gt; "CD"), IF(LEN('Library Prep'!$B122)&gt;0,'Library Prep'!$B122,""), "")</f>
        <v/>
      </c>
      <c r="B129" t="str">
        <f>IF(AND(LEN('Library Prep'!$C$6)&gt;0, 'Library Prep'!$C$6 &lt;&gt; "CD", LEN(TRIM('Library Prep'!$C$2)) &gt; 0, LEN(TRIM('Library Prep'!$B122))&gt;0), 'Library Prep'!$B122 &amp; "-" &amp; 'Library Prep'!$C$2, "")</f>
        <v/>
      </c>
      <c r="C129" t="str">
        <f>IF(AND(LEN('Library Prep'!$J122)&gt;0, LEN(TRIM('Library Prep'!$B122)) &gt; 0), IF('Library Prep'!$J$12="CD", 'Library Prep'!$K122, RIGHT('Library Prep'!$J122, 1)), "")</f>
        <v/>
      </c>
      <c r="D129" t="str">
        <f>IF(LEN($C129)=0, "", IF('Library Prep'!$J$12 = "CD", VLOOKUP($C129, Indices!$H$8:$J$103, 2, FALSE), 'Library Prep'!$K122))</f>
        <v/>
      </c>
      <c r="E129" t="str">
        <f ca="1">IF(AND('Library Prep'!$J$12="CD", LEN(D129)&gt;0),
VLOOKUP(D129, Indices!$F:$G, 2, FALSE),
IF(LEN(D129)&gt;0,LEFT(VLOOKUP(D129, OFFSET(Indices!$H$8:$J$103, 0, MATCH('Library Prep'!$J122, Indices!$H$6:$AF$6,0)-1), 2,FALSE),LEN(VLOOKUP(D129, OFFSET(Indices!$H$8:$J$103, 0, MATCH('Library Prep'!$J122, Indices!$H$6:$AF$6,0)-1), 2,FALSE))-2), ""))</f>
        <v/>
      </c>
      <c r="F129" t="str">
        <f ca="1">IF(AND('Library Prep'!$J$12="CD", LEN($C129)&gt;0), VLOOKUP($C129, Indices!$H$8:$J$103, 3, FALSE), IF(AND(LEN($C129)&gt;0, LEN($E129)&gt;0), VLOOKUP($E129&amp;"-7", Indices!$F:$G, 2,FALSE), ""))</f>
        <v/>
      </c>
      <c r="G129" t="str">
        <f ca="1">IF(AND('Library Prep'!$J$12="CD", LEN(F129)&gt;0), VLOOKUP(F129, Indices!$F:$G, 2, FALSE), E129)</f>
        <v/>
      </c>
      <c r="H129" t="str">
        <f ca="1">IF(AND('Library Prep'!$J$12 = "CD", LEN('Library Prep'!$B122)&gt;0), 'Library Prep'!$D122&amp;"", IF(LEN($G129)&gt;0, VLOOKUP(G129&amp;"-5", Indices!$F:$G, 2,FALSE), ""))</f>
        <v/>
      </c>
      <c r="I129" t="str">
        <f>IF(AND('Library Prep'!$J$12 &lt;&gt; "CD", LEN('Library Prep'!$D122)&gt;0), 'Library Prep'!$D122, "")</f>
        <v/>
      </c>
    </row>
    <row r="130" spans="1:9">
      <c r="A130" t="str">
        <f>IF(AND(LEN('Library Prep'!$C$6)&gt;0, 'Library Prep'!$C$6 &lt;&gt; "CD"), IF(LEN('Library Prep'!$B123)&gt;0,'Library Prep'!$B123,""), "")</f>
        <v/>
      </c>
      <c r="B130" t="str">
        <f>IF(AND(LEN('Library Prep'!$C$6)&gt;0, 'Library Prep'!$C$6 &lt;&gt; "CD", LEN(TRIM('Library Prep'!$C$2)) &gt; 0, LEN(TRIM('Library Prep'!$B123))&gt;0), 'Library Prep'!$B123 &amp; "-" &amp; 'Library Prep'!$C$2, "")</f>
        <v/>
      </c>
      <c r="C130" t="str">
        <f>IF(AND(LEN('Library Prep'!$J123)&gt;0, LEN(TRIM('Library Prep'!$B123)) &gt; 0), IF('Library Prep'!$J$12="CD", 'Library Prep'!$K123, RIGHT('Library Prep'!$J123, 1)), "")</f>
        <v/>
      </c>
      <c r="D130" t="str">
        <f>IF(LEN($C130)=0, "", IF('Library Prep'!$J$12 = "CD", VLOOKUP($C130, Indices!$H$8:$J$103, 2, FALSE), 'Library Prep'!$K123))</f>
        <v/>
      </c>
      <c r="E130" t="str">
        <f ca="1">IF(AND('Library Prep'!$J$12="CD", LEN(D130)&gt;0),
VLOOKUP(D130, Indices!$F:$G, 2, FALSE),
IF(LEN(D130)&gt;0,LEFT(VLOOKUP(D130, OFFSET(Indices!$H$8:$J$103, 0, MATCH('Library Prep'!$J123, Indices!$H$6:$AF$6,0)-1), 2,FALSE),LEN(VLOOKUP(D130, OFFSET(Indices!$H$8:$J$103, 0, MATCH('Library Prep'!$J123, Indices!$H$6:$AF$6,0)-1), 2,FALSE))-2), ""))</f>
        <v/>
      </c>
      <c r="F130" t="str">
        <f ca="1">IF(AND('Library Prep'!$J$12="CD", LEN($C130)&gt;0), VLOOKUP($C130, Indices!$H$8:$J$103, 3, FALSE), IF(AND(LEN($C130)&gt;0, LEN($E130)&gt;0), VLOOKUP($E130&amp;"-7", Indices!$F:$G, 2,FALSE), ""))</f>
        <v/>
      </c>
      <c r="G130" t="str">
        <f ca="1">IF(AND('Library Prep'!$J$12="CD", LEN(F130)&gt;0), VLOOKUP(F130, Indices!$F:$G, 2, FALSE), E130)</f>
        <v/>
      </c>
      <c r="H130" t="str">
        <f ca="1">IF(AND('Library Prep'!$J$12 = "CD", LEN('Library Prep'!$B123)&gt;0), 'Library Prep'!$D123&amp;"", IF(LEN($G130)&gt;0, VLOOKUP(G130&amp;"-5", Indices!$F:$G, 2,FALSE), ""))</f>
        <v/>
      </c>
      <c r="I130" t="str">
        <f>IF(AND('Library Prep'!$J$12 &lt;&gt; "CD", LEN('Library Prep'!$D123)&gt;0), 'Library Prep'!$D123, "")</f>
        <v/>
      </c>
    </row>
    <row r="131" spans="1:9">
      <c r="A131" t="str">
        <f>IF(AND(LEN('Library Prep'!$C$6)&gt;0, 'Library Prep'!$C$6 &lt;&gt; "CD"), IF(LEN('Library Prep'!$B124)&gt;0,'Library Prep'!$B124,""), "")</f>
        <v/>
      </c>
      <c r="B131" t="str">
        <f>IF(AND(LEN('Library Prep'!$C$6)&gt;0, 'Library Prep'!$C$6 &lt;&gt; "CD", LEN(TRIM('Library Prep'!$C$2)) &gt; 0, LEN(TRIM('Library Prep'!$B124))&gt;0), 'Library Prep'!$B124 &amp; "-" &amp; 'Library Prep'!$C$2, "")</f>
        <v/>
      </c>
      <c r="C131" t="str">
        <f>IF(AND(LEN('Library Prep'!$J124)&gt;0, LEN(TRIM('Library Prep'!$B124)) &gt; 0), IF('Library Prep'!$J$12="CD", 'Library Prep'!$K124, RIGHT('Library Prep'!$J124, 1)), "")</f>
        <v/>
      </c>
      <c r="D131" t="str">
        <f>IF(LEN($C131)=0, "", IF('Library Prep'!$J$12 = "CD", VLOOKUP($C131, Indices!$H$8:$J$103, 2, FALSE), 'Library Prep'!$K124))</f>
        <v/>
      </c>
      <c r="E131" t="str">
        <f ca="1">IF(AND('Library Prep'!$J$12="CD", LEN(D131)&gt;0),
VLOOKUP(D131, Indices!$F:$G, 2, FALSE),
IF(LEN(D131)&gt;0,LEFT(VLOOKUP(D131, OFFSET(Indices!$H$8:$J$103, 0, MATCH('Library Prep'!$J124, Indices!$H$6:$AF$6,0)-1), 2,FALSE),LEN(VLOOKUP(D131, OFFSET(Indices!$H$8:$J$103, 0, MATCH('Library Prep'!$J124, Indices!$H$6:$AF$6,0)-1), 2,FALSE))-2), ""))</f>
        <v/>
      </c>
      <c r="F131" t="str">
        <f ca="1">IF(AND('Library Prep'!$J$12="CD", LEN($C131)&gt;0), VLOOKUP($C131, Indices!$H$8:$J$103, 3, FALSE), IF(AND(LEN($C131)&gt;0, LEN($E131)&gt;0), VLOOKUP($E131&amp;"-7", Indices!$F:$G, 2,FALSE), ""))</f>
        <v/>
      </c>
      <c r="G131" t="str">
        <f ca="1">IF(AND('Library Prep'!$J$12="CD", LEN(F131)&gt;0), VLOOKUP(F131, Indices!$F:$G, 2, FALSE), E131)</f>
        <v/>
      </c>
      <c r="H131" t="str">
        <f ca="1">IF(AND('Library Prep'!$J$12 = "CD", LEN('Library Prep'!$B124)&gt;0), 'Library Prep'!$D124&amp;"", IF(LEN($G131)&gt;0, VLOOKUP(G131&amp;"-5", Indices!$F:$G, 2,FALSE), ""))</f>
        <v/>
      </c>
      <c r="I131" t="str">
        <f>IF(AND('Library Prep'!$J$12 &lt;&gt; "CD", LEN('Library Prep'!$D124)&gt;0), 'Library Prep'!$D124, "")</f>
        <v/>
      </c>
    </row>
    <row r="132" spans="1:9">
      <c r="A132" t="str">
        <f>IF(AND(LEN('Library Prep'!$C$6)&gt;0, 'Library Prep'!$C$6 &lt;&gt; "CD"), IF(LEN('Library Prep'!$B125)&gt;0,'Library Prep'!$B125,""), "")</f>
        <v/>
      </c>
      <c r="B132" t="str">
        <f>IF(AND(LEN('Library Prep'!$C$6)&gt;0, 'Library Prep'!$C$6 &lt;&gt; "CD", LEN(TRIM('Library Prep'!$C$2)) &gt; 0, LEN(TRIM('Library Prep'!$B125))&gt;0), 'Library Prep'!$B125 &amp; "-" &amp; 'Library Prep'!$C$2, "")</f>
        <v/>
      </c>
      <c r="C132" t="str">
        <f>IF(AND(LEN('Library Prep'!$J125)&gt;0, LEN(TRIM('Library Prep'!$B125)) &gt; 0), IF('Library Prep'!$J$12="CD", 'Library Prep'!$K125, RIGHT('Library Prep'!$J125, 1)), "")</f>
        <v/>
      </c>
      <c r="D132" t="str">
        <f>IF(LEN($C132)=0, "", IF('Library Prep'!$J$12 = "CD", VLOOKUP($C132, Indices!$H$8:$J$103, 2, FALSE), 'Library Prep'!$K125))</f>
        <v/>
      </c>
      <c r="E132" t="str">
        <f ca="1">IF(AND('Library Prep'!$J$12="CD", LEN(D132)&gt;0),
VLOOKUP(D132, Indices!$F:$G, 2, FALSE),
IF(LEN(D132)&gt;0,LEFT(VLOOKUP(D132, OFFSET(Indices!$H$8:$J$103, 0, MATCH('Library Prep'!$J125, Indices!$H$6:$AF$6,0)-1), 2,FALSE),LEN(VLOOKUP(D132, OFFSET(Indices!$H$8:$J$103, 0, MATCH('Library Prep'!$J125, Indices!$H$6:$AF$6,0)-1), 2,FALSE))-2), ""))</f>
        <v/>
      </c>
      <c r="F132" t="str">
        <f ca="1">IF(AND('Library Prep'!$J$12="CD", LEN($C132)&gt;0), VLOOKUP($C132, Indices!$H$8:$J$103, 3, FALSE), IF(AND(LEN($C132)&gt;0, LEN($E132)&gt;0), VLOOKUP($E132&amp;"-7", Indices!$F:$G, 2,FALSE), ""))</f>
        <v/>
      </c>
      <c r="G132" t="str">
        <f ca="1">IF(AND('Library Prep'!$J$12="CD", LEN(F132)&gt;0), VLOOKUP(F132, Indices!$F:$G, 2, FALSE), E132)</f>
        <v/>
      </c>
      <c r="H132" t="str">
        <f ca="1">IF(AND('Library Prep'!$J$12 = "CD", LEN('Library Prep'!$B125)&gt;0), 'Library Prep'!$D125&amp;"", IF(LEN($G132)&gt;0, VLOOKUP(G132&amp;"-5", Indices!$F:$G, 2,FALSE), ""))</f>
        <v/>
      </c>
      <c r="I132" t="str">
        <f>IF(AND('Library Prep'!$J$12 &lt;&gt; "CD", LEN('Library Prep'!$D125)&gt;0), 'Library Prep'!$D125, "")</f>
        <v/>
      </c>
    </row>
    <row r="133" spans="1:9">
      <c r="A133" t="str">
        <f>IF(AND(LEN('Library Prep'!$C$6)&gt;0, 'Library Prep'!$C$6 &lt;&gt; "CD"), IF(LEN('Library Prep'!$B126)&gt;0,'Library Prep'!$B126,""), "")</f>
        <v/>
      </c>
      <c r="B133" t="str">
        <f>IF(AND(LEN('Library Prep'!$C$6)&gt;0, 'Library Prep'!$C$6 &lt;&gt; "CD", LEN(TRIM('Library Prep'!$C$2)) &gt; 0, LEN(TRIM('Library Prep'!$B126))&gt;0), 'Library Prep'!$B126 &amp; "-" &amp; 'Library Prep'!$C$2, "")</f>
        <v/>
      </c>
      <c r="C133" t="str">
        <f>IF(AND(LEN('Library Prep'!$J126)&gt;0, LEN(TRIM('Library Prep'!$B126)) &gt; 0), IF('Library Prep'!$J$12="CD", 'Library Prep'!$K126, RIGHT('Library Prep'!$J126, 1)), "")</f>
        <v/>
      </c>
      <c r="D133" t="str">
        <f>IF(LEN($C133)=0, "", IF('Library Prep'!$J$12 = "CD", VLOOKUP($C133, Indices!$H$8:$J$103, 2, FALSE), 'Library Prep'!$K126))</f>
        <v/>
      </c>
      <c r="E133" t="str">
        <f ca="1">IF(AND('Library Prep'!$J$12="CD", LEN(D133)&gt;0),
VLOOKUP(D133, Indices!$F:$G, 2, FALSE),
IF(LEN(D133)&gt;0,LEFT(VLOOKUP(D133, OFFSET(Indices!$H$8:$J$103, 0, MATCH('Library Prep'!$J126, Indices!$H$6:$AF$6,0)-1), 2,FALSE),LEN(VLOOKUP(D133, OFFSET(Indices!$H$8:$J$103, 0, MATCH('Library Prep'!$J126, Indices!$H$6:$AF$6,0)-1), 2,FALSE))-2), ""))</f>
        <v/>
      </c>
      <c r="F133" t="str">
        <f ca="1">IF(AND('Library Prep'!$J$12="CD", LEN($C133)&gt;0), VLOOKUP($C133, Indices!$H$8:$J$103, 3, FALSE), IF(AND(LEN($C133)&gt;0, LEN($E133)&gt;0), VLOOKUP($E133&amp;"-7", Indices!$F:$G, 2,FALSE), ""))</f>
        <v/>
      </c>
      <c r="G133" t="str">
        <f ca="1">IF(AND('Library Prep'!$J$12="CD", LEN(F133)&gt;0), VLOOKUP(F133, Indices!$F:$G, 2, FALSE), E133)</f>
        <v/>
      </c>
      <c r="H133" t="str">
        <f ca="1">IF(AND('Library Prep'!$J$12 = "CD", LEN('Library Prep'!$B126)&gt;0), 'Library Prep'!$D126&amp;"", IF(LEN($G133)&gt;0, VLOOKUP(G133&amp;"-5", Indices!$F:$G, 2,FALSE), ""))</f>
        <v/>
      </c>
      <c r="I133" t="str">
        <f>IF(AND('Library Prep'!$J$12 &lt;&gt; "CD", LEN('Library Prep'!$D126)&gt;0), 'Library Prep'!$D126, "")</f>
        <v/>
      </c>
    </row>
    <row r="134" spans="1:9">
      <c r="A134" t="str">
        <f>IF(AND(LEN('Library Prep'!$C$6)&gt;0, 'Library Prep'!$C$6 &lt;&gt; "CD"), IF(LEN('Library Prep'!$B127)&gt;0,'Library Prep'!$B127,""), "")</f>
        <v/>
      </c>
      <c r="B134" t="str">
        <f>IF(AND(LEN('Library Prep'!$C$6)&gt;0, 'Library Prep'!$C$6 &lt;&gt; "CD", LEN(TRIM('Library Prep'!$C$2)) &gt; 0, LEN(TRIM('Library Prep'!$B127))&gt;0), 'Library Prep'!$B127 &amp; "-" &amp; 'Library Prep'!$C$2, "")</f>
        <v/>
      </c>
      <c r="C134" t="str">
        <f>IF(AND(LEN('Library Prep'!$J127)&gt;0, LEN(TRIM('Library Prep'!$B127)) &gt; 0), IF('Library Prep'!$J$12="CD", 'Library Prep'!$K127, RIGHT('Library Prep'!$J127, 1)), "")</f>
        <v/>
      </c>
      <c r="D134" t="str">
        <f>IF(LEN($C134)=0, "", IF('Library Prep'!$J$12 = "CD", VLOOKUP($C134, Indices!$H$8:$J$103, 2, FALSE), 'Library Prep'!$K127))</f>
        <v/>
      </c>
      <c r="E134" t="str">
        <f ca="1">IF(AND('Library Prep'!$J$12="CD", LEN(D134)&gt;0),
VLOOKUP(D134, Indices!$F:$G, 2, FALSE),
IF(LEN(D134)&gt;0,LEFT(VLOOKUP(D134, OFFSET(Indices!$H$8:$J$103, 0, MATCH('Library Prep'!$J127, Indices!$H$6:$AF$6,0)-1), 2,FALSE),LEN(VLOOKUP(D134, OFFSET(Indices!$H$8:$J$103, 0, MATCH('Library Prep'!$J127, Indices!$H$6:$AF$6,0)-1), 2,FALSE))-2), ""))</f>
        <v/>
      </c>
      <c r="F134" t="str">
        <f ca="1">IF(AND('Library Prep'!$J$12="CD", LEN($C134)&gt;0), VLOOKUP($C134, Indices!$H$8:$J$103, 3, FALSE), IF(AND(LEN($C134)&gt;0, LEN($E134)&gt;0), VLOOKUP($E134&amp;"-7", Indices!$F:$G, 2,FALSE), ""))</f>
        <v/>
      </c>
      <c r="G134" t="str">
        <f ca="1">IF(AND('Library Prep'!$J$12="CD", LEN(F134)&gt;0), VLOOKUP(F134, Indices!$F:$G, 2, FALSE), E134)</f>
        <v/>
      </c>
      <c r="H134" t="str">
        <f ca="1">IF(AND('Library Prep'!$J$12 = "CD", LEN('Library Prep'!$B127)&gt;0), 'Library Prep'!$D127&amp;"", IF(LEN($G134)&gt;0, VLOOKUP(G134&amp;"-5", Indices!$F:$G, 2,FALSE), ""))</f>
        <v/>
      </c>
      <c r="I134" t="str">
        <f>IF(AND('Library Prep'!$J$12 &lt;&gt; "CD", LEN('Library Prep'!$D127)&gt;0), 'Library Prep'!$D127, "")</f>
        <v/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46ECB-5002-4536-8A7A-26A4EC73D13A}">
  <dimension ref="A1:I132"/>
  <sheetViews>
    <sheetView workbookViewId="0">
      <pane ySplit="16" topLeftCell="A17" activePane="bottomLeft" state="frozen"/>
      <selection pane="bottomLeft" activeCell="B6" sqref="B6"/>
    </sheetView>
  </sheetViews>
  <sheetFormatPr defaultRowHeight="15"/>
  <cols>
    <col min="1" max="1" width="20.5703125" customWidth="1"/>
    <col min="2" max="2" width="49.85546875" customWidth="1"/>
    <col min="3" max="4" width="16.85546875" bestFit="1" customWidth="1"/>
    <col min="5" max="5" width="12.42578125" bestFit="1" customWidth="1"/>
    <col min="6" max="6" width="13.5703125" bestFit="1" customWidth="1"/>
    <col min="7" max="7" width="12.85546875" bestFit="1" customWidth="1"/>
    <col min="8" max="9" width="15" bestFit="1" customWidth="1"/>
  </cols>
  <sheetData>
    <row r="1" spans="1:9">
      <c r="A1" t="s">
        <v>164</v>
      </c>
    </row>
    <row r="2" spans="1:9">
      <c r="A2" t="s">
        <v>166</v>
      </c>
      <c r="B2" s="44">
        <f>'Library Prep'!$C$2</f>
        <v>0</v>
      </c>
    </row>
    <row r="3" spans="1:9">
      <c r="A3" t="s">
        <v>167</v>
      </c>
      <c r="B3" s="77">
        <f>'Library Prep'!$C$6</f>
        <v>0</v>
      </c>
    </row>
    <row r="4" spans="1:9">
      <c r="A4" t="s">
        <v>188</v>
      </c>
      <c r="B4" t="s">
        <v>192</v>
      </c>
    </row>
    <row r="5" spans="1:9">
      <c r="A5" t="s">
        <v>168</v>
      </c>
      <c r="B5" t="s">
        <v>169</v>
      </c>
    </row>
    <row r="6" spans="1:9">
      <c r="A6" t="s">
        <v>190</v>
      </c>
      <c r="B6" s="44" t="s">
        <v>0</v>
      </c>
    </row>
    <row r="7" spans="1:9">
      <c r="A7" t="s">
        <v>23</v>
      </c>
      <c r="B7" s="44" t="e">
        <f>VLOOKUP('Library Prep'!$J$12, Indices!$A$8:$D$13, 4, FALSE)</f>
        <v>#N/A</v>
      </c>
    </row>
    <row r="8" spans="1:9">
      <c r="A8" t="s">
        <v>193</v>
      </c>
    </row>
    <row r="9" spans="1:9">
      <c r="A9" t="s">
        <v>176</v>
      </c>
      <c r="B9" t="s">
        <v>177</v>
      </c>
    </row>
    <row r="10" spans="1:9">
      <c r="A10" t="s">
        <v>178</v>
      </c>
    </row>
    <row r="11" spans="1:9">
      <c r="A11" s="26" t="e">
        <f>LEFT('Library Prep'!$C$5, 3)/2 +1</f>
        <v>#VALUE!</v>
      </c>
    </row>
    <row r="12" spans="1:9">
      <c r="A12" s="26" t="e">
        <f>LEFT('Library Prep'!$C$5, 3)/2 +1</f>
        <v>#VALUE!</v>
      </c>
    </row>
    <row r="13" spans="1:9">
      <c r="A13" t="s">
        <v>179</v>
      </c>
    </row>
    <row r="14" spans="1:9">
      <c r="A14" t="s">
        <v>191</v>
      </c>
      <c r="B14" t="s">
        <v>182</v>
      </c>
    </row>
    <row r="15" spans="1:9">
      <c r="A15" t="s">
        <v>183</v>
      </c>
    </row>
    <row r="16" spans="1:9">
      <c r="A16" t="s">
        <v>184</v>
      </c>
      <c r="B16" t="s">
        <v>193</v>
      </c>
      <c r="C16" t="str">
        <f>IF('Library Prep'!$J$12="CD", "Index_Plate_Well", "Index_Plate")</f>
        <v>Index_Plate</v>
      </c>
      <c r="D16" t="str">
        <f>IF('Library Prep'!$J$12="CD", "I7_Index_ID", "Index_Plate_Well")</f>
        <v>Index_Plate_Well</v>
      </c>
      <c r="E16" t="str">
        <f>IF('Library Prep'!$J$12 = "CD", "index", "I7_Index_ID")</f>
        <v>I7_Index_ID</v>
      </c>
      <c r="F16" t="str">
        <f>IF('Library Prep'!$J$12 = "CD", "I5_Index_ID", "index")</f>
        <v>index</v>
      </c>
      <c r="G16" t="str">
        <f>IF('Library Prep'!$J$12 = "CD", "index2", "I5_Index_ID")</f>
        <v>I5_Index_ID</v>
      </c>
      <c r="H16" t="str">
        <f>IF('Library Prep'!$J$12 = "CD", "Sample_Project", "index2")</f>
        <v>index2</v>
      </c>
      <c r="I16" t="str">
        <f>IF(AND(LEN('Library Prep'!$J$12)&gt;0, 'Library Prep'!$J$12 &lt;&gt; "CD"), "Sample_Project", "")</f>
        <v/>
      </c>
    </row>
    <row r="17" spans="1:9">
      <c r="A17" t="str">
        <f>IF(AND(LEN(TRIM('Library Prep'!$C$2)) &gt; 0, LEN(TRIM('Library Prep'!$B12))&gt;0), 'Library Prep'!$B12 &amp; "-" &amp; 'Library Prep'!$C$2, "")</f>
        <v/>
      </c>
      <c r="C17" t="str">
        <f>IF(AND(LEN('Library Prep'!$J12)&gt;0, LEN(TRIM('Library Prep'!$B12)) &gt; 0), IF('Library Prep'!$J$12="CD", 'Library Prep'!$K12, RIGHT('Library Prep'!$J12, 1)), "")</f>
        <v/>
      </c>
      <c r="D17" t="str">
        <f>IF(LEN($C17)=0, "", IF('Library Prep'!$J$12 = "CD", VLOOKUP($C17, Indices!$H$8:$J$103, 2, FALSE), 'Library Prep'!$K12))</f>
        <v/>
      </c>
      <c r="E17" t="str">
        <f ca="1">IF(AND('Library Prep'!$J$12="CD", LEN(D17)&gt;0),
VLOOKUP($D17, Indices!$F:$G, 2, FALSE),
IF(LEN(D17)&gt;0,LEFT(VLOOKUP(D17, OFFSET(Indices!$H$8:$J$103, 0, MATCH('Library Prep'!$J12, Indices!$H$6:$AF$6,0)-1), 2,FALSE),LEN(VLOOKUP(D17, OFFSET(Indices!$H$8:$J$103, 0, MATCH('Library Prep'!$J12, Indices!$H$6:$AF$6,0)-1), 2,FALSE))-2), ""))</f>
        <v/>
      </c>
      <c r="F17" t="str">
        <f ca="1">IF(AND('Library Prep'!$J$12="CD", LEN($C17)&gt;0), VLOOKUP($C17, Indices!$H$8:$J$103, 3, FALSE), IF(AND(LEN($C17)&gt;0, LEN($E17)&gt;0), VLOOKUP($E17&amp;"-7", Indices!$F:$G, 2,FALSE), ""))</f>
        <v/>
      </c>
      <c r="G17" t="str">
        <f ca="1">IF(AND('Library Prep'!$J$12="CD", LEN(F17)&gt;0), VLOOKUP(F17, Indices!$F:$G, 2, FALSE), E17)</f>
        <v/>
      </c>
      <c r="H17" t="str">
        <f ca="1">IF(AND('Library Prep'!$J$12 = "CD", LEN('Library Prep'!$B12)&gt;0), 'Library Prep'!$D12&amp;"", IF(LEN($G17)&gt;0, VLOOKUP(G17&amp;"-5", Indices!$F:$G, 2,FALSE), ""))</f>
        <v/>
      </c>
      <c r="I17" t="str">
        <f>IF(AND('Library Prep'!$J$12 &lt;&gt; "CD", LEN('Library Prep'!$D12)&gt;0), 'Library Prep'!$D12, "")</f>
        <v/>
      </c>
    </row>
    <row r="18" spans="1:9">
      <c r="A18" t="str">
        <f>IF(AND(LEN(TRIM('Library Prep'!$C$2)) &gt; 0, LEN(TRIM('Library Prep'!$B13))&gt;0), 'Library Prep'!$B13 &amp; "-" &amp; 'Library Prep'!$C$2, "")</f>
        <v/>
      </c>
      <c r="C18" t="str">
        <f>IF(AND(LEN('Library Prep'!$J13)&gt;0, LEN(TRIM('Library Prep'!$B13)) &gt; 0), IF('Library Prep'!$J$12="CD", 'Library Prep'!$K13, RIGHT('Library Prep'!$J13, 1)), "")</f>
        <v/>
      </c>
      <c r="D18" t="str">
        <f>IF(LEN($C18)=0, "", IF('Library Prep'!$J$12 = "CD", VLOOKUP($C18, Indices!$H$8:$J$103, 2, FALSE), 'Library Prep'!$K13))</f>
        <v/>
      </c>
      <c r="E18" t="str">
        <f ca="1">IF(AND('Library Prep'!$J$12="CD", LEN(D18)&gt;0),
VLOOKUP($D18, Indices!$F:$G, 2, FALSE),
IF(LEN(D18)&gt;0,LEFT(VLOOKUP(D18, OFFSET(Indices!$H$8:$J$103, 0, MATCH('Library Prep'!$J13, Indices!$H$6:$AF$6,0)-1), 2,FALSE),LEN(VLOOKUP(D18, OFFSET(Indices!$H$8:$J$103, 0, MATCH('Library Prep'!$J13, Indices!$H$6:$AF$6,0)-1), 2,FALSE))-2), ""))</f>
        <v/>
      </c>
      <c r="F18" t="str">
        <f ca="1">IF(AND('Library Prep'!$J$12="CD", LEN($C18)&gt;0), VLOOKUP($C18, Indices!$H$8:$J$103, 3, FALSE), IF(AND(LEN($C18)&gt;0, LEN($E18)&gt;0), VLOOKUP($E18&amp;"-7", Indices!$F:$G, 2,FALSE), ""))</f>
        <v/>
      </c>
      <c r="G18" t="str">
        <f ca="1">IF(AND('Library Prep'!$J$12="CD", LEN(F18)&gt;0), VLOOKUP(F18, Indices!$F:$G, 2, FALSE), E18)</f>
        <v/>
      </c>
      <c r="H18" t="str">
        <f ca="1">IF(AND('Library Prep'!$J$12 = "CD", LEN('Library Prep'!$B13)&gt;0), 'Library Prep'!$D13&amp;"", IF(LEN($G18)&gt;0, VLOOKUP(G18&amp;"-5", Indices!$F:$G, 2,FALSE), ""))</f>
        <v/>
      </c>
      <c r="I18" t="str">
        <f>IF(AND('Library Prep'!$J$12 &lt;&gt; "CD", LEN('Library Prep'!$D13)&gt;0), 'Library Prep'!$D13, "")</f>
        <v/>
      </c>
    </row>
    <row r="19" spans="1:9">
      <c r="A19" t="str">
        <f>IF(AND(LEN(TRIM('Library Prep'!$C$2)) &gt; 0, LEN(TRIM('Library Prep'!$B14))&gt;0), 'Library Prep'!$B14 &amp; "-" &amp; 'Library Prep'!$C$2, "")</f>
        <v/>
      </c>
      <c r="C19" t="str">
        <f>IF(AND(LEN('Library Prep'!$J14)&gt;0, LEN(TRIM('Library Prep'!$B14)) &gt; 0), IF('Library Prep'!$J$12="CD", 'Library Prep'!$K14, RIGHT('Library Prep'!$J14, 1)), "")</f>
        <v/>
      </c>
      <c r="D19" t="str">
        <f>IF(LEN($C19)=0, "", IF('Library Prep'!$J$12 = "CD", VLOOKUP($C19, Indices!$H$8:$J$103, 2, FALSE), 'Library Prep'!$K14))</f>
        <v/>
      </c>
      <c r="E19" t="str">
        <f ca="1">IF(AND('Library Prep'!$J$12="CD", LEN(D19)&gt;0),
VLOOKUP($D19, Indices!$F:$G, 2, FALSE),
IF(LEN(D19)&gt;0,LEFT(VLOOKUP(D19, OFFSET(Indices!$H$8:$J$103, 0, MATCH('Library Prep'!$J14, Indices!$H$6:$AF$6,0)-1), 2,FALSE),LEN(VLOOKUP(D19, OFFSET(Indices!$H$8:$J$103, 0, MATCH('Library Prep'!$J14, Indices!$H$6:$AF$6,0)-1), 2,FALSE))-2), ""))</f>
        <v/>
      </c>
      <c r="F19" t="str">
        <f ca="1">IF(AND('Library Prep'!$J$12="CD", LEN($C19)&gt;0), VLOOKUP($C19, Indices!$H$8:$J$103, 3, FALSE), IF(AND(LEN($C19)&gt;0, LEN($E19)&gt;0), VLOOKUP($E19&amp;"-7", Indices!$F:$G, 2,FALSE), ""))</f>
        <v/>
      </c>
      <c r="G19" t="str">
        <f ca="1">IF(AND('Library Prep'!$J$12="CD", LEN(F19)&gt;0), VLOOKUP(F19, Indices!$F:$G, 2, FALSE), E19)</f>
        <v/>
      </c>
      <c r="H19" t="str">
        <f ca="1">IF(AND('Library Prep'!$J$12 = "CD", LEN('Library Prep'!$B14)&gt;0), 'Library Prep'!$D14&amp;"", IF(LEN($G19)&gt;0, VLOOKUP(G19&amp;"-5", Indices!$F:$G, 2,FALSE), ""))</f>
        <v/>
      </c>
      <c r="I19" t="str">
        <f>IF(AND('Library Prep'!$J$12 &lt;&gt; "CD", LEN('Library Prep'!$D14)&gt;0), 'Library Prep'!$D14, "")</f>
        <v/>
      </c>
    </row>
    <row r="20" spans="1:9">
      <c r="A20" t="str">
        <f>IF(AND(LEN(TRIM('Library Prep'!$C$2)) &gt; 0, LEN(TRIM('Library Prep'!$B15))&gt;0), 'Library Prep'!$B15 &amp; "-" &amp; 'Library Prep'!$C$2, "")</f>
        <v/>
      </c>
      <c r="C20" t="str">
        <f>IF(AND(LEN('Library Prep'!$J15)&gt;0, LEN(TRIM('Library Prep'!$B15)) &gt; 0), IF('Library Prep'!$J$12="CD", 'Library Prep'!$K15, RIGHT('Library Prep'!$J15, 1)), "")</f>
        <v/>
      </c>
      <c r="D20" t="str">
        <f>IF(LEN($C20)=0, "", IF('Library Prep'!$J$12 = "CD", VLOOKUP($C20, Indices!$H$8:$J$103, 2, FALSE), 'Library Prep'!$K15))</f>
        <v/>
      </c>
      <c r="E20" t="str">
        <f ca="1">IF(AND('Library Prep'!$J$12="CD", LEN(D20)&gt;0),
VLOOKUP($D20, Indices!$F:$G, 2, FALSE),
IF(LEN(D20)&gt;0,LEFT(VLOOKUP(D20, OFFSET(Indices!$H$8:$J$103, 0, MATCH('Library Prep'!$J15, Indices!$H$6:$AF$6,0)-1), 2,FALSE),LEN(VLOOKUP(D20, OFFSET(Indices!$H$8:$J$103, 0, MATCH('Library Prep'!$J15, Indices!$H$6:$AF$6,0)-1), 2,FALSE))-2), ""))</f>
        <v/>
      </c>
      <c r="F20" t="str">
        <f ca="1">IF(AND('Library Prep'!$J$12="CD", LEN($C20)&gt;0), VLOOKUP($C20, Indices!$H$8:$J$103, 3, FALSE), IF(AND(LEN($C20)&gt;0, LEN($E20)&gt;0), VLOOKUP($E20&amp;"-7", Indices!$F:$G, 2,FALSE), ""))</f>
        <v/>
      </c>
      <c r="G20" t="str">
        <f ca="1">IF(AND('Library Prep'!$J$12="CD", LEN(F20)&gt;0), VLOOKUP(F20, Indices!$F:$G, 2, FALSE), E20)</f>
        <v/>
      </c>
      <c r="H20" t="str">
        <f ca="1">IF(AND('Library Prep'!$J$12 = "CD", LEN('Library Prep'!$B15)&gt;0), 'Library Prep'!$D15&amp;"", IF(LEN($G20)&gt;0, VLOOKUP(G20&amp;"-5", Indices!$F:$G, 2,FALSE), ""))</f>
        <v/>
      </c>
      <c r="I20" t="str">
        <f>IF(AND('Library Prep'!$J$12 &lt;&gt; "CD", LEN('Library Prep'!$D15)&gt;0), 'Library Prep'!$D15, "")</f>
        <v/>
      </c>
    </row>
    <row r="21" spans="1:9">
      <c r="A21" t="str">
        <f>IF(AND(LEN(TRIM('Library Prep'!$C$2)) &gt; 0, LEN(TRIM('Library Prep'!$B16))&gt;0), 'Library Prep'!$B16 &amp; "-" &amp; 'Library Prep'!$C$2, "")</f>
        <v/>
      </c>
      <c r="C21" t="str">
        <f>IF(AND(LEN('Library Prep'!$J16)&gt;0, LEN(TRIM('Library Prep'!$B16)) &gt; 0), IF('Library Prep'!$J$12="CD", 'Library Prep'!$K16, RIGHT('Library Prep'!$J16, 1)), "")</f>
        <v/>
      </c>
      <c r="D21" t="str">
        <f>IF(LEN($C21)=0, "", IF('Library Prep'!$J$12 = "CD", VLOOKUP($C21, Indices!$H$8:$J$103, 2, FALSE), 'Library Prep'!$K16))</f>
        <v/>
      </c>
      <c r="E21" t="str">
        <f ca="1">IF(AND('Library Prep'!$J$12="CD", LEN(D21)&gt;0),
VLOOKUP($D21, Indices!$F:$G, 2, FALSE),
IF(LEN(D21)&gt;0,LEFT(VLOOKUP(D21, OFFSET(Indices!$H$8:$J$103, 0, MATCH('Library Prep'!$J16, Indices!$H$6:$AF$6,0)-1), 2,FALSE),LEN(VLOOKUP(D21, OFFSET(Indices!$H$8:$J$103, 0, MATCH('Library Prep'!$J16, Indices!$H$6:$AF$6,0)-1), 2,FALSE))-2), ""))</f>
        <v/>
      </c>
      <c r="F21" t="str">
        <f ca="1">IF(AND('Library Prep'!$J$12="CD", LEN($C21)&gt;0), VLOOKUP($C21, Indices!$H$8:$J$103, 3, FALSE), IF(AND(LEN($C21)&gt;0, LEN($E21)&gt;0), VLOOKUP($E21&amp;"-7", Indices!$F:$G, 2,FALSE), ""))</f>
        <v/>
      </c>
      <c r="G21" t="str">
        <f ca="1">IF(AND('Library Prep'!$J$12="CD", LEN(F21)&gt;0), VLOOKUP(F21, Indices!$F:$G, 2, FALSE), E21)</f>
        <v/>
      </c>
      <c r="H21" t="str">
        <f ca="1">IF(AND('Library Prep'!$J$12 = "CD", LEN('Library Prep'!$B16)&gt;0), 'Library Prep'!$D16&amp;"", IF(LEN($G21)&gt;0, VLOOKUP(G21&amp;"-5", Indices!$F:$G, 2,FALSE), ""))</f>
        <v/>
      </c>
      <c r="I21" t="str">
        <f>IF(AND('Library Prep'!$J$12 &lt;&gt; "CD", LEN('Library Prep'!$D16)&gt;0), 'Library Prep'!$D16, "")</f>
        <v/>
      </c>
    </row>
    <row r="22" spans="1:9">
      <c r="A22" t="str">
        <f>IF(AND(LEN(TRIM('Library Prep'!$C$2)) &gt; 0, LEN(TRIM('Library Prep'!$B17))&gt;0), 'Library Prep'!$B17 &amp; "-" &amp; 'Library Prep'!$C$2, "")</f>
        <v/>
      </c>
      <c r="C22" t="str">
        <f>IF(AND(LEN('Library Prep'!$J17)&gt;0, LEN(TRIM('Library Prep'!$B17)) &gt; 0), IF('Library Prep'!$J$12="CD", 'Library Prep'!$K17, RIGHT('Library Prep'!$J17, 1)), "")</f>
        <v/>
      </c>
      <c r="D22" t="str">
        <f>IF(LEN($C22)=0, "", IF('Library Prep'!$J$12 = "CD", VLOOKUP($C22, Indices!$H$8:$J$103, 2, FALSE), 'Library Prep'!$K17))</f>
        <v/>
      </c>
      <c r="E22" t="str">
        <f ca="1">IF(AND('Library Prep'!$J$12="CD", LEN(D22)&gt;0),
VLOOKUP($D22, Indices!$F:$G, 2, FALSE),
IF(LEN(D22)&gt;0,LEFT(VLOOKUP(D22, OFFSET(Indices!$H$8:$J$103, 0, MATCH('Library Prep'!$J17, Indices!$H$6:$AF$6,0)-1), 2,FALSE),LEN(VLOOKUP(D22, OFFSET(Indices!$H$8:$J$103, 0, MATCH('Library Prep'!$J17, Indices!$H$6:$AF$6,0)-1), 2,FALSE))-2), ""))</f>
        <v/>
      </c>
      <c r="F22" t="str">
        <f ca="1">IF(AND('Library Prep'!$J$12="CD", LEN($C22)&gt;0), VLOOKUP($C22, Indices!$H$8:$J$103, 3, FALSE), IF(AND(LEN($C22)&gt;0, LEN($E22)&gt;0), VLOOKUP($E22&amp;"-7", Indices!$F:$G, 2,FALSE), ""))</f>
        <v/>
      </c>
      <c r="G22" t="str">
        <f ca="1">IF(AND('Library Prep'!$J$12="CD", LEN(F22)&gt;0), VLOOKUP(F22, Indices!$F:$G, 2, FALSE), E22)</f>
        <v/>
      </c>
      <c r="H22" t="str">
        <f ca="1">IF(AND('Library Prep'!$J$12 = "CD", LEN('Library Prep'!$B17)&gt;0), 'Library Prep'!$D17&amp;"", IF(LEN($G22)&gt;0, VLOOKUP(G22&amp;"-5", Indices!$F:$G, 2,FALSE), ""))</f>
        <v/>
      </c>
      <c r="I22" t="str">
        <f>IF(AND('Library Prep'!$J$12 &lt;&gt; "CD", LEN('Library Prep'!$D17)&gt;0), 'Library Prep'!$D17, "")</f>
        <v/>
      </c>
    </row>
    <row r="23" spans="1:9">
      <c r="A23" t="str">
        <f>IF(AND(LEN(TRIM('Library Prep'!$C$2)) &gt; 0, LEN(TRIM('Library Prep'!$B18))&gt;0), 'Library Prep'!$B18 &amp; "-" &amp; 'Library Prep'!$C$2, "")</f>
        <v/>
      </c>
      <c r="C23" t="str">
        <f>IF(AND(LEN('Library Prep'!$J18)&gt;0, LEN(TRIM('Library Prep'!$B18)) &gt; 0), IF('Library Prep'!$J$12="CD", 'Library Prep'!$K18, RIGHT('Library Prep'!$J18, 1)), "")</f>
        <v/>
      </c>
      <c r="D23" t="str">
        <f>IF(LEN($C23)=0, "", IF('Library Prep'!$J$12 = "CD", VLOOKUP($C23, Indices!$H$8:$J$103, 2, FALSE), 'Library Prep'!$K18))</f>
        <v/>
      </c>
      <c r="E23" t="str">
        <f ca="1">IF(AND('Library Prep'!$J$12="CD", LEN(D23)&gt;0),
VLOOKUP($D23, Indices!$F:$G, 2, FALSE),
IF(LEN(D23)&gt;0,LEFT(VLOOKUP(D23, OFFSET(Indices!$H$8:$J$103, 0, MATCH('Library Prep'!$J18, Indices!$H$6:$AF$6,0)-1), 2,FALSE),LEN(VLOOKUP(D23, OFFSET(Indices!$H$8:$J$103, 0, MATCH('Library Prep'!$J18, Indices!$H$6:$AF$6,0)-1), 2,FALSE))-2), ""))</f>
        <v/>
      </c>
      <c r="F23" t="str">
        <f ca="1">IF(AND('Library Prep'!$J$12="CD", LEN($C23)&gt;0), VLOOKUP($C23, Indices!$H$8:$J$103, 3, FALSE), IF(AND(LEN($C23)&gt;0, LEN($E23)&gt;0), VLOOKUP($E23&amp;"-7", Indices!$F:$G, 2,FALSE), ""))</f>
        <v/>
      </c>
      <c r="G23" t="str">
        <f ca="1">IF(AND('Library Prep'!$J$12="CD", LEN(F23)&gt;0), VLOOKUP(F23, Indices!$F:$G, 2, FALSE), E23)</f>
        <v/>
      </c>
      <c r="H23" t="str">
        <f ca="1">IF(AND('Library Prep'!$J$12 = "CD", LEN('Library Prep'!$B18)&gt;0), 'Library Prep'!$D18&amp;"", IF(LEN($G23)&gt;0, VLOOKUP(G23&amp;"-5", Indices!$F:$G, 2,FALSE), ""))</f>
        <v/>
      </c>
      <c r="I23" t="str">
        <f>IF(AND('Library Prep'!$J$12 &lt;&gt; "CD", LEN('Library Prep'!$D18)&gt;0), 'Library Prep'!$D18, "")</f>
        <v/>
      </c>
    </row>
    <row r="24" spans="1:9">
      <c r="A24" t="str">
        <f>IF(AND(LEN(TRIM('Library Prep'!$C$2)) &gt; 0, LEN(TRIM('Library Prep'!$B19))&gt;0), 'Library Prep'!$B19 &amp; "-" &amp; 'Library Prep'!$C$2, "")</f>
        <v/>
      </c>
      <c r="C24" t="str">
        <f>IF(AND(LEN('Library Prep'!$J19)&gt;0, LEN(TRIM('Library Prep'!$B19)) &gt; 0), IF('Library Prep'!$J$12="CD", 'Library Prep'!$K19, RIGHT('Library Prep'!$J19, 1)), "")</f>
        <v/>
      </c>
      <c r="D24" t="str">
        <f>IF(LEN($C24)=0, "", IF('Library Prep'!$J$12 = "CD", VLOOKUP($C24, Indices!$H$8:$J$103, 2, FALSE), 'Library Prep'!$K19))</f>
        <v/>
      </c>
      <c r="E24" t="str">
        <f ca="1">IF(AND('Library Prep'!$J$12="CD", LEN(D24)&gt;0),
VLOOKUP($D24, Indices!$F:$G, 2, FALSE),
IF(LEN(D24)&gt;0,LEFT(VLOOKUP(D24, OFFSET(Indices!$H$8:$J$103, 0, MATCH('Library Prep'!$J19, Indices!$H$6:$AF$6,0)-1), 2,FALSE),LEN(VLOOKUP(D24, OFFSET(Indices!$H$8:$J$103, 0, MATCH('Library Prep'!$J19, Indices!$H$6:$AF$6,0)-1), 2,FALSE))-2), ""))</f>
        <v/>
      </c>
      <c r="F24" t="str">
        <f ca="1">IF(AND('Library Prep'!$J$12="CD", LEN($C24)&gt;0), VLOOKUP($C24, Indices!$H$8:$J$103, 3, FALSE), IF(AND(LEN($C24)&gt;0, LEN($E24)&gt;0), VLOOKUP($E24&amp;"-7", Indices!$F:$G, 2,FALSE), ""))</f>
        <v/>
      </c>
      <c r="G24" t="str">
        <f ca="1">IF(AND('Library Prep'!$J$12="CD", LEN(F24)&gt;0), VLOOKUP(F24, Indices!$F:$G, 2, FALSE), E24)</f>
        <v/>
      </c>
      <c r="H24" t="str">
        <f ca="1">IF(AND('Library Prep'!$J$12 = "CD", LEN('Library Prep'!$B19)&gt;0), 'Library Prep'!$D19&amp;"", IF(LEN($G24)&gt;0, VLOOKUP(G24&amp;"-5", Indices!$F:$G, 2,FALSE), ""))</f>
        <v/>
      </c>
      <c r="I24" t="str">
        <f>IF(AND('Library Prep'!$J$12 &lt;&gt; "CD", LEN('Library Prep'!$D19)&gt;0), 'Library Prep'!$D19, "")</f>
        <v/>
      </c>
    </row>
    <row r="25" spans="1:9">
      <c r="A25" t="str">
        <f>IF(AND(LEN(TRIM('Library Prep'!$C$2)) &gt; 0, LEN(TRIM('Library Prep'!$B20))&gt;0), 'Library Prep'!$B20 &amp; "-" &amp; 'Library Prep'!$C$2, "")</f>
        <v/>
      </c>
      <c r="C25" t="str">
        <f>IF(AND(LEN('Library Prep'!$J20)&gt;0, LEN(TRIM('Library Prep'!$B20)) &gt; 0), IF('Library Prep'!$J$12="CD", 'Library Prep'!$K20, RIGHT('Library Prep'!$J20, 1)), "")</f>
        <v/>
      </c>
      <c r="D25" t="str">
        <f>IF(LEN($C25)=0, "", IF('Library Prep'!$J$12 = "CD", VLOOKUP($C25, Indices!$H$8:$J$103, 2, FALSE), 'Library Prep'!$K20))</f>
        <v/>
      </c>
      <c r="E25" t="str">
        <f ca="1">IF(AND('Library Prep'!$J$12="CD", LEN(D25)&gt;0),
VLOOKUP($D25, Indices!$F:$G, 2, FALSE),
IF(LEN(D25)&gt;0,LEFT(VLOOKUP(D25, OFFSET(Indices!$H$8:$J$103, 0, MATCH('Library Prep'!$J20, Indices!$H$6:$AF$6,0)-1), 2,FALSE),LEN(VLOOKUP(D25, OFFSET(Indices!$H$8:$J$103, 0, MATCH('Library Prep'!$J20, Indices!$H$6:$AF$6,0)-1), 2,FALSE))-2), ""))</f>
        <v/>
      </c>
      <c r="F25" t="str">
        <f ca="1">IF(AND('Library Prep'!$J$12="CD", LEN($C25)&gt;0), VLOOKUP($C25, Indices!$H$8:$J$103, 3, FALSE), IF(AND(LEN($C25)&gt;0, LEN($E25)&gt;0), VLOOKUP($E25&amp;"-7", Indices!$F:$G, 2,FALSE), ""))</f>
        <v/>
      </c>
      <c r="G25" t="str">
        <f ca="1">IF(AND('Library Prep'!$J$12="CD", LEN(F25)&gt;0), VLOOKUP(F25, Indices!$F:$G, 2, FALSE), E25)</f>
        <v/>
      </c>
      <c r="H25" t="str">
        <f ca="1">IF(AND('Library Prep'!$J$12 = "CD", LEN('Library Prep'!$B20)&gt;0), 'Library Prep'!$D20&amp;"", IF(LEN($G25)&gt;0, VLOOKUP(G25&amp;"-5", Indices!$F:$G, 2,FALSE), ""))</f>
        <v/>
      </c>
      <c r="I25" t="str">
        <f>IF(AND('Library Prep'!$J$12 &lt;&gt; "CD", LEN('Library Prep'!$D20)&gt;0), 'Library Prep'!$D20, "")</f>
        <v/>
      </c>
    </row>
    <row r="26" spans="1:9">
      <c r="A26" t="str">
        <f>IF(AND(LEN(TRIM('Library Prep'!$C$2)) &gt; 0, LEN(TRIM('Library Prep'!$B21))&gt;0), 'Library Prep'!$B21 &amp; "-" &amp; 'Library Prep'!$C$2, "")</f>
        <v/>
      </c>
      <c r="C26" t="str">
        <f>IF(AND(LEN('Library Prep'!$J21)&gt;0, LEN(TRIM('Library Prep'!$B21)) &gt; 0), IF('Library Prep'!$J$12="CD", 'Library Prep'!$K21, RIGHT('Library Prep'!$J21, 1)), "")</f>
        <v/>
      </c>
      <c r="D26" t="str">
        <f>IF(LEN($C26)=0, "", IF('Library Prep'!$J$12 = "CD", VLOOKUP($C26, Indices!$H$8:$J$103, 2, FALSE), 'Library Prep'!$K21))</f>
        <v/>
      </c>
      <c r="E26" t="str">
        <f ca="1">IF(AND('Library Prep'!$J$12="CD", LEN(D26)&gt;0),
VLOOKUP($D26, Indices!$F:$G, 2, FALSE),
IF(LEN(D26)&gt;0,LEFT(VLOOKUP(D26, OFFSET(Indices!$H$8:$J$103, 0, MATCH('Library Prep'!$J21, Indices!$H$6:$AF$6,0)-1), 2,FALSE),LEN(VLOOKUP(D26, OFFSET(Indices!$H$8:$J$103, 0, MATCH('Library Prep'!$J21, Indices!$H$6:$AF$6,0)-1), 2,FALSE))-2), ""))</f>
        <v/>
      </c>
      <c r="F26" t="str">
        <f ca="1">IF(AND('Library Prep'!$J$12="CD", LEN($C26)&gt;0), VLOOKUP($C26, Indices!$H$8:$J$103, 3, FALSE), IF(AND(LEN($C26)&gt;0, LEN($E26)&gt;0), VLOOKUP($E26&amp;"-7", Indices!$F:$G, 2,FALSE), ""))</f>
        <v/>
      </c>
      <c r="G26" t="str">
        <f ca="1">IF(AND('Library Prep'!$J$12="CD", LEN(F26)&gt;0), VLOOKUP(F26, Indices!$F:$G, 2, FALSE), E26)</f>
        <v/>
      </c>
      <c r="H26" t="str">
        <f ca="1">IF(AND('Library Prep'!$J$12 = "CD", LEN('Library Prep'!$B21)&gt;0), 'Library Prep'!$D21&amp;"", IF(LEN($G26)&gt;0, VLOOKUP(G26&amp;"-5", Indices!$F:$G, 2,FALSE), ""))</f>
        <v/>
      </c>
      <c r="I26" t="str">
        <f>IF(AND('Library Prep'!$J$12 &lt;&gt; "CD", LEN('Library Prep'!$D21)&gt;0), 'Library Prep'!$D21, "")</f>
        <v/>
      </c>
    </row>
    <row r="27" spans="1:9">
      <c r="A27" t="str">
        <f>IF(AND(LEN(TRIM('Library Prep'!$C$2)) &gt; 0, LEN(TRIM('Library Prep'!$B22))&gt;0), 'Library Prep'!$B22 &amp; "-" &amp; 'Library Prep'!$C$2, "")</f>
        <v/>
      </c>
      <c r="C27" t="str">
        <f>IF(AND(LEN('Library Prep'!$J22)&gt;0, LEN(TRIM('Library Prep'!$B22)) &gt; 0), IF('Library Prep'!$J$12="CD", 'Library Prep'!$K22, RIGHT('Library Prep'!$J22, 1)), "")</f>
        <v/>
      </c>
      <c r="D27" t="str">
        <f>IF(LEN($C27)=0, "", IF('Library Prep'!$J$12 = "CD", VLOOKUP($C27, Indices!$H$8:$J$103, 2, FALSE), 'Library Prep'!$K22))</f>
        <v/>
      </c>
      <c r="E27" t="str">
        <f ca="1">IF(AND('Library Prep'!$J$12="CD", LEN(D27)&gt;0),
VLOOKUP($D27, Indices!$F:$G, 2, FALSE),
IF(LEN(D27)&gt;0,LEFT(VLOOKUP(D27, OFFSET(Indices!$H$8:$J$103, 0, MATCH('Library Prep'!$J22, Indices!$H$6:$AF$6,0)-1), 2,FALSE),LEN(VLOOKUP(D27, OFFSET(Indices!$H$8:$J$103, 0, MATCH('Library Prep'!$J22, Indices!$H$6:$AF$6,0)-1), 2,FALSE))-2), ""))</f>
        <v/>
      </c>
      <c r="F27" t="str">
        <f ca="1">IF(AND('Library Prep'!$J$12="CD", LEN($C27)&gt;0), VLOOKUP($C27, Indices!$H$8:$J$103, 3, FALSE), IF(AND(LEN($C27)&gt;0, LEN($E27)&gt;0), VLOOKUP($E27&amp;"-7", Indices!$F:$G, 2,FALSE), ""))</f>
        <v/>
      </c>
      <c r="G27" t="str">
        <f ca="1">IF(AND('Library Prep'!$J$12="CD", LEN(F27)&gt;0), VLOOKUP(F27, Indices!$F:$G, 2, FALSE), E27)</f>
        <v/>
      </c>
      <c r="H27" t="str">
        <f ca="1">IF(AND('Library Prep'!$J$12 = "CD", LEN('Library Prep'!$B22)&gt;0), 'Library Prep'!$D22&amp;"", IF(LEN($G27)&gt;0, VLOOKUP(G27&amp;"-5", Indices!$F:$G, 2,FALSE), ""))</f>
        <v/>
      </c>
      <c r="I27" t="str">
        <f>IF(AND('Library Prep'!$J$12 &lt;&gt; "CD", LEN('Library Prep'!$D22)&gt;0), 'Library Prep'!$D22, "")</f>
        <v/>
      </c>
    </row>
    <row r="28" spans="1:9">
      <c r="A28" t="str">
        <f>IF(AND(LEN(TRIM('Library Prep'!$C$2)) &gt; 0, LEN(TRIM('Library Prep'!$B23))&gt;0), 'Library Prep'!$B23 &amp; "-" &amp; 'Library Prep'!$C$2, "")</f>
        <v/>
      </c>
      <c r="C28" t="str">
        <f>IF(AND(LEN('Library Prep'!$J23)&gt;0, LEN(TRIM('Library Prep'!$B23)) &gt; 0), IF('Library Prep'!$J$12="CD", 'Library Prep'!$K23, RIGHT('Library Prep'!$J23, 1)), "")</f>
        <v/>
      </c>
      <c r="D28" t="str">
        <f>IF(LEN($C28)=0, "", IF('Library Prep'!$J$12 = "CD", VLOOKUP($C28, Indices!$H$8:$J$103, 2, FALSE), 'Library Prep'!$K23))</f>
        <v/>
      </c>
      <c r="E28" t="str">
        <f ca="1">IF(AND('Library Prep'!$J$12="CD", LEN(D28)&gt;0),
VLOOKUP($D28, Indices!$F:$G, 2, FALSE),
IF(LEN(D28)&gt;0,LEFT(VLOOKUP(D28, OFFSET(Indices!$H$8:$J$103, 0, MATCH('Library Prep'!$J23, Indices!$H$6:$AF$6,0)-1), 2,FALSE),LEN(VLOOKUP(D28, OFFSET(Indices!$H$8:$J$103, 0, MATCH('Library Prep'!$J23, Indices!$H$6:$AF$6,0)-1), 2,FALSE))-2), ""))</f>
        <v/>
      </c>
      <c r="F28" t="str">
        <f ca="1">IF(AND('Library Prep'!$J$12="CD", LEN($C28)&gt;0), VLOOKUP($C28, Indices!$H$8:$J$103, 3, FALSE), IF(AND(LEN($C28)&gt;0, LEN($E28)&gt;0), VLOOKUP($E28&amp;"-7", Indices!$F:$G, 2,FALSE), ""))</f>
        <v/>
      </c>
      <c r="G28" t="str">
        <f ca="1">IF(AND('Library Prep'!$J$12="CD", LEN(F28)&gt;0), VLOOKUP(F28, Indices!$F:$G, 2, FALSE), E28)</f>
        <v/>
      </c>
      <c r="H28" t="str">
        <f ca="1">IF(AND('Library Prep'!$J$12 = "CD", LEN('Library Prep'!$B23)&gt;0), 'Library Prep'!$D23&amp;"", IF(LEN($G28)&gt;0, VLOOKUP(G28&amp;"-5", Indices!$F:$G, 2,FALSE), ""))</f>
        <v/>
      </c>
      <c r="I28" t="str">
        <f>IF(AND('Library Prep'!$J$12 &lt;&gt; "CD", LEN('Library Prep'!$D23)&gt;0), 'Library Prep'!$D23, "")</f>
        <v/>
      </c>
    </row>
    <row r="29" spans="1:9">
      <c r="A29" t="str">
        <f>IF(AND(LEN(TRIM('Library Prep'!$C$2)) &gt; 0, LEN(TRIM('Library Prep'!$B24))&gt;0), 'Library Prep'!$B24 &amp; "-" &amp; 'Library Prep'!$C$2, "")</f>
        <v/>
      </c>
      <c r="C29" t="str">
        <f>IF(AND(LEN('Library Prep'!$J24)&gt;0, LEN(TRIM('Library Prep'!$B24)) &gt; 0), IF('Library Prep'!$J$12="CD", 'Library Prep'!$K24, RIGHT('Library Prep'!$J24, 1)), "")</f>
        <v/>
      </c>
      <c r="D29" t="str">
        <f>IF(LEN($C29)=0, "", IF('Library Prep'!$J$12 = "CD", VLOOKUP($C29, Indices!$H$8:$J$103, 2, FALSE), 'Library Prep'!$K24))</f>
        <v/>
      </c>
      <c r="E29" t="str">
        <f ca="1">IF(AND('Library Prep'!$J$12="CD", LEN(D29)&gt;0),
VLOOKUP($D29, Indices!$F:$G, 2, FALSE),
IF(LEN(D29)&gt;0,LEFT(VLOOKUP(D29, OFFSET(Indices!$H$8:$J$103, 0, MATCH('Library Prep'!$J24, Indices!$H$6:$AF$6,0)-1), 2,FALSE),LEN(VLOOKUP(D29, OFFSET(Indices!$H$8:$J$103, 0, MATCH('Library Prep'!$J24, Indices!$H$6:$AF$6,0)-1), 2,FALSE))-2), ""))</f>
        <v/>
      </c>
      <c r="F29" t="str">
        <f ca="1">IF(AND('Library Prep'!$J$12="CD", LEN($C29)&gt;0), VLOOKUP($C29, Indices!$H$8:$J$103, 3, FALSE), IF(AND(LEN($C29)&gt;0, LEN($E29)&gt;0), VLOOKUP($E29&amp;"-7", Indices!$F:$G, 2,FALSE), ""))</f>
        <v/>
      </c>
      <c r="G29" t="str">
        <f ca="1">IF(AND('Library Prep'!$J$12="CD", LEN(F29)&gt;0), VLOOKUP(F29, Indices!$F:$G, 2, FALSE), E29)</f>
        <v/>
      </c>
      <c r="H29" t="str">
        <f ca="1">IF(AND('Library Prep'!$J$12 = "CD", LEN('Library Prep'!$B24)&gt;0), 'Library Prep'!$D24&amp;"", IF(LEN($G29)&gt;0, VLOOKUP(G29&amp;"-5", Indices!$F:$G, 2,FALSE), ""))</f>
        <v/>
      </c>
      <c r="I29" t="str">
        <f>IF(AND('Library Prep'!$J$12 &lt;&gt; "CD", LEN('Library Prep'!$D24)&gt;0), 'Library Prep'!$D24, "")</f>
        <v/>
      </c>
    </row>
    <row r="30" spans="1:9">
      <c r="A30" t="str">
        <f>IF(AND(LEN(TRIM('Library Prep'!$C$2)) &gt; 0, LEN(TRIM('Library Prep'!$B25))&gt;0), 'Library Prep'!$B25 &amp; "-" &amp; 'Library Prep'!$C$2, "")</f>
        <v/>
      </c>
      <c r="C30" t="str">
        <f>IF(AND(LEN('Library Prep'!$J25)&gt;0, LEN(TRIM('Library Prep'!$B25)) &gt; 0), IF('Library Prep'!$J$12="CD", 'Library Prep'!$K25, RIGHT('Library Prep'!$J25, 1)), "")</f>
        <v/>
      </c>
      <c r="D30" t="str">
        <f>IF(LEN($C30)=0, "", IF('Library Prep'!$J$12 = "CD", VLOOKUP($C30, Indices!$H$8:$J$103, 2, FALSE), 'Library Prep'!$K25))</f>
        <v/>
      </c>
      <c r="E30" t="str">
        <f ca="1">IF(AND('Library Prep'!$J$12="CD", LEN(D30)&gt;0),
VLOOKUP($D30, Indices!$F:$G, 2, FALSE),
IF(LEN(D30)&gt;0,LEFT(VLOOKUP(D30, OFFSET(Indices!$H$8:$J$103, 0, MATCH('Library Prep'!$J25, Indices!$H$6:$AF$6,0)-1), 2,FALSE),LEN(VLOOKUP(D30, OFFSET(Indices!$H$8:$J$103, 0, MATCH('Library Prep'!$J25, Indices!$H$6:$AF$6,0)-1), 2,FALSE))-2), ""))</f>
        <v/>
      </c>
      <c r="F30" t="str">
        <f ca="1">IF(AND('Library Prep'!$J$12="CD", LEN($C30)&gt;0), VLOOKUP($C30, Indices!$H$8:$J$103, 3, FALSE), IF(AND(LEN($C30)&gt;0, LEN($E30)&gt;0), VLOOKUP($E30&amp;"-7", Indices!$F:$G, 2,FALSE), ""))</f>
        <v/>
      </c>
      <c r="G30" t="str">
        <f ca="1">IF(AND('Library Prep'!$J$12="CD", LEN(F30)&gt;0), VLOOKUP(F30, Indices!$F:$G, 2, FALSE), E30)</f>
        <v/>
      </c>
      <c r="H30" t="str">
        <f ca="1">IF(AND('Library Prep'!$J$12 = "CD", LEN('Library Prep'!$B25)&gt;0), 'Library Prep'!$D25&amp;"", IF(LEN($G30)&gt;0, VLOOKUP(G30&amp;"-5", Indices!$F:$G, 2,FALSE), ""))</f>
        <v/>
      </c>
      <c r="I30" t="str">
        <f>IF(AND('Library Prep'!$J$12 &lt;&gt; "CD", LEN('Library Prep'!$D25)&gt;0), 'Library Prep'!$D25, "")</f>
        <v/>
      </c>
    </row>
    <row r="31" spans="1:9">
      <c r="A31" t="str">
        <f>IF(AND(LEN(TRIM('Library Prep'!$C$2)) &gt; 0, LEN(TRIM('Library Prep'!$B26))&gt;0), 'Library Prep'!$B26 &amp; "-" &amp; 'Library Prep'!$C$2, "")</f>
        <v/>
      </c>
      <c r="C31" t="str">
        <f>IF(AND(LEN('Library Prep'!$J26)&gt;0, LEN(TRIM('Library Prep'!$B26)) &gt; 0), IF('Library Prep'!$J$12="CD", 'Library Prep'!$K26, RIGHT('Library Prep'!$J26, 1)), "")</f>
        <v/>
      </c>
      <c r="D31" t="str">
        <f>IF(LEN($C31)=0, "", IF('Library Prep'!$J$12 = "CD", VLOOKUP($C31, Indices!$H$8:$J$103, 2, FALSE), 'Library Prep'!$K26))</f>
        <v/>
      </c>
      <c r="E31" t="str">
        <f ca="1">IF(AND('Library Prep'!$J$12="CD", LEN(D31)&gt;0),
VLOOKUP($D31, Indices!$F:$G, 2, FALSE),
IF(LEN(D31)&gt;0,LEFT(VLOOKUP(D31, OFFSET(Indices!$H$8:$J$103, 0, MATCH('Library Prep'!$J26, Indices!$H$6:$AF$6,0)-1), 2,FALSE),LEN(VLOOKUP(D31, OFFSET(Indices!$H$8:$J$103, 0, MATCH('Library Prep'!$J26, Indices!$H$6:$AF$6,0)-1), 2,FALSE))-2), ""))</f>
        <v/>
      </c>
      <c r="F31" t="str">
        <f ca="1">IF(AND('Library Prep'!$J$12="CD", LEN($C31)&gt;0), VLOOKUP($C31, Indices!$H$8:$J$103, 3, FALSE), IF(AND(LEN($C31)&gt;0, LEN($E31)&gt;0), VLOOKUP($E31&amp;"-7", Indices!$F:$G, 2,FALSE), ""))</f>
        <v/>
      </c>
      <c r="G31" t="str">
        <f ca="1">IF(AND('Library Prep'!$J$12="CD", LEN(F31)&gt;0), VLOOKUP(F31, Indices!$F:$G, 2, FALSE), E31)</f>
        <v/>
      </c>
      <c r="H31" t="str">
        <f ca="1">IF(AND('Library Prep'!$J$12 = "CD", LEN('Library Prep'!$B26)&gt;0), 'Library Prep'!$D26&amp;"", IF(LEN($G31)&gt;0, VLOOKUP(G31&amp;"-5", Indices!$F:$G, 2,FALSE), ""))</f>
        <v/>
      </c>
      <c r="I31" t="str">
        <f>IF(AND('Library Prep'!$J$12 &lt;&gt; "CD", LEN('Library Prep'!$D26)&gt;0), 'Library Prep'!$D26, "")</f>
        <v/>
      </c>
    </row>
    <row r="32" spans="1:9">
      <c r="A32" t="str">
        <f>IF(AND(LEN(TRIM('Library Prep'!$C$2)) &gt; 0, LEN(TRIM('Library Prep'!$B27))&gt;0), 'Library Prep'!$B27 &amp; "-" &amp; 'Library Prep'!$C$2, "")</f>
        <v/>
      </c>
      <c r="C32" t="str">
        <f>IF(AND(LEN('Library Prep'!$J27)&gt;0, LEN(TRIM('Library Prep'!$B27)) &gt; 0), IF('Library Prep'!$J$12="CD", 'Library Prep'!$K27, RIGHT('Library Prep'!$J27, 1)), "")</f>
        <v/>
      </c>
      <c r="D32" t="str">
        <f>IF(LEN($C32)=0, "", IF('Library Prep'!$J$12 = "CD", VLOOKUP($C32, Indices!$H$8:$J$103, 2, FALSE), 'Library Prep'!$K27))</f>
        <v/>
      </c>
      <c r="E32" t="str">
        <f ca="1">IF(AND('Library Prep'!$J$12="CD", LEN(D32)&gt;0),
VLOOKUP($D32, Indices!$F:$G, 2, FALSE),
IF(LEN(D32)&gt;0,LEFT(VLOOKUP(D32, OFFSET(Indices!$H$8:$J$103, 0, MATCH('Library Prep'!$J27, Indices!$H$6:$AF$6,0)-1), 2,FALSE),LEN(VLOOKUP(D32, OFFSET(Indices!$H$8:$J$103, 0, MATCH('Library Prep'!$J27, Indices!$H$6:$AF$6,0)-1), 2,FALSE))-2), ""))</f>
        <v/>
      </c>
      <c r="F32" t="str">
        <f ca="1">IF(AND('Library Prep'!$J$12="CD", LEN($C32)&gt;0), VLOOKUP($C32, Indices!$H$8:$J$103, 3, FALSE), IF(AND(LEN($C32)&gt;0, LEN($E32)&gt;0), VLOOKUP($E32&amp;"-7", Indices!$F:$G, 2,FALSE), ""))</f>
        <v/>
      </c>
      <c r="G32" t="str">
        <f ca="1">IF(AND('Library Prep'!$J$12="CD", LEN(F32)&gt;0), VLOOKUP(F32, Indices!$F:$G, 2, FALSE), E32)</f>
        <v/>
      </c>
      <c r="H32" t="str">
        <f ca="1">IF(AND('Library Prep'!$J$12 = "CD", LEN('Library Prep'!$B27)&gt;0), 'Library Prep'!$D27&amp;"", IF(LEN($G32)&gt;0, VLOOKUP(G32&amp;"-5", Indices!$F:$G, 2,FALSE), ""))</f>
        <v/>
      </c>
      <c r="I32" t="str">
        <f>IF(AND('Library Prep'!$J$12 &lt;&gt; "CD", LEN('Library Prep'!$D27)&gt;0), 'Library Prep'!$D27, "")</f>
        <v/>
      </c>
    </row>
    <row r="33" spans="1:9">
      <c r="A33" t="str">
        <f>IF(AND(LEN(TRIM('Library Prep'!$C$2)) &gt; 0, LEN(TRIM('Library Prep'!$B28))&gt;0), 'Library Prep'!$B28 &amp; "-" &amp; 'Library Prep'!$C$2, "")</f>
        <v/>
      </c>
      <c r="C33" t="str">
        <f>IF(AND(LEN('Library Prep'!$J28)&gt;0, LEN(TRIM('Library Prep'!$B28)) &gt; 0), IF('Library Prep'!$J$12="CD", 'Library Prep'!$K28, RIGHT('Library Prep'!$J28, 1)), "")</f>
        <v/>
      </c>
      <c r="D33" t="str">
        <f>IF(LEN($C33)=0, "", IF('Library Prep'!$J$12 = "CD", VLOOKUP($C33, Indices!$H$8:$J$103, 2, FALSE), 'Library Prep'!$K28))</f>
        <v/>
      </c>
      <c r="E33" t="str">
        <f ca="1">IF(AND('Library Prep'!$J$12="CD", LEN(D33)&gt;0),
VLOOKUP($D33, Indices!$F:$G, 2, FALSE),
IF(LEN(D33)&gt;0,LEFT(VLOOKUP(D33, OFFSET(Indices!$H$8:$J$103, 0, MATCH('Library Prep'!$J28, Indices!$H$6:$AF$6,0)-1), 2,FALSE),LEN(VLOOKUP(D33, OFFSET(Indices!$H$8:$J$103, 0, MATCH('Library Prep'!$J28, Indices!$H$6:$AF$6,0)-1), 2,FALSE))-2), ""))</f>
        <v/>
      </c>
      <c r="F33" t="str">
        <f ca="1">IF(AND('Library Prep'!$J$12="CD", LEN($C33)&gt;0), VLOOKUP($C33, Indices!$H$8:$J$103, 3, FALSE), IF(AND(LEN($C33)&gt;0, LEN($E33)&gt;0), VLOOKUP($E33&amp;"-7", Indices!$F:$G, 2,FALSE), ""))</f>
        <v/>
      </c>
      <c r="G33" t="str">
        <f ca="1">IF(AND('Library Prep'!$J$12="CD", LEN(F33)&gt;0), VLOOKUP(F33, Indices!$F:$G, 2, FALSE), E33)</f>
        <v/>
      </c>
      <c r="H33" t="str">
        <f ca="1">IF(AND('Library Prep'!$J$12 = "CD", LEN('Library Prep'!$B28)&gt;0), 'Library Prep'!$D28&amp;"", IF(LEN($G33)&gt;0, VLOOKUP(G33&amp;"-5", Indices!$F:$G, 2,FALSE), ""))</f>
        <v/>
      </c>
      <c r="I33" t="str">
        <f>IF(AND('Library Prep'!$J$12 &lt;&gt; "CD", LEN('Library Prep'!$D28)&gt;0), 'Library Prep'!$D28, "")</f>
        <v/>
      </c>
    </row>
    <row r="34" spans="1:9">
      <c r="A34" t="str">
        <f>IF(AND(LEN(TRIM('Library Prep'!$C$2)) &gt; 0, LEN(TRIM('Library Prep'!$B29))&gt;0), 'Library Prep'!$B29 &amp; "-" &amp; 'Library Prep'!$C$2, "")</f>
        <v/>
      </c>
      <c r="C34" t="str">
        <f>IF(AND(LEN('Library Prep'!$J29)&gt;0, LEN(TRIM('Library Prep'!$B29)) &gt; 0), IF('Library Prep'!$J$12="CD", 'Library Prep'!$K29, RIGHT('Library Prep'!$J29, 1)), "")</f>
        <v/>
      </c>
      <c r="D34" t="str">
        <f>IF(LEN($C34)=0, "", IF('Library Prep'!$J$12 = "CD", VLOOKUP($C34, Indices!$H$8:$J$103, 2, FALSE), 'Library Prep'!$K29))</f>
        <v/>
      </c>
      <c r="E34" t="str">
        <f ca="1">IF(AND('Library Prep'!$J$12="CD", LEN(D34)&gt;0),
VLOOKUP($D34, Indices!$F:$G, 2, FALSE),
IF(LEN(D34)&gt;0,LEFT(VLOOKUP(D34, OFFSET(Indices!$H$8:$J$103, 0, MATCH('Library Prep'!$J29, Indices!$H$6:$AF$6,0)-1), 2,FALSE),LEN(VLOOKUP(D34, OFFSET(Indices!$H$8:$J$103, 0, MATCH('Library Prep'!$J29, Indices!$H$6:$AF$6,0)-1), 2,FALSE))-2), ""))</f>
        <v/>
      </c>
      <c r="F34" t="str">
        <f ca="1">IF(AND('Library Prep'!$J$12="CD", LEN($C34)&gt;0), VLOOKUP($C34, Indices!$H$8:$J$103, 3, FALSE), IF(AND(LEN($C34)&gt;0, LEN($E34)&gt;0), VLOOKUP($E34&amp;"-7", Indices!$F:$G, 2,FALSE), ""))</f>
        <v/>
      </c>
      <c r="G34" t="str">
        <f ca="1">IF(AND('Library Prep'!$J$12="CD", LEN(F34)&gt;0), VLOOKUP(F34, Indices!$F:$G, 2, FALSE), E34)</f>
        <v/>
      </c>
      <c r="H34" t="str">
        <f ca="1">IF(AND('Library Prep'!$J$12 = "CD", LEN('Library Prep'!$B29)&gt;0), 'Library Prep'!$D29&amp;"", IF(LEN($G34)&gt;0, VLOOKUP(G34&amp;"-5", Indices!$F:$G, 2,FALSE), ""))</f>
        <v/>
      </c>
      <c r="I34" t="str">
        <f>IF(AND('Library Prep'!$J$12 &lt;&gt; "CD", LEN('Library Prep'!$D29)&gt;0), 'Library Prep'!$D29, "")</f>
        <v/>
      </c>
    </row>
    <row r="35" spans="1:9">
      <c r="A35" t="str">
        <f>IF(AND(LEN(TRIM('Library Prep'!$C$2)) &gt; 0, LEN(TRIM('Library Prep'!$B30))&gt;0), 'Library Prep'!$B30 &amp; "-" &amp; 'Library Prep'!$C$2, "")</f>
        <v/>
      </c>
      <c r="C35" t="str">
        <f>IF(AND(LEN('Library Prep'!$J30)&gt;0, LEN(TRIM('Library Prep'!$B30)) &gt; 0), IF('Library Prep'!$J$12="CD", 'Library Prep'!$K30, RIGHT('Library Prep'!$J30, 1)), "")</f>
        <v/>
      </c>
      <c r="D35" t="str">
        <f>IF(LEN($C35)=0, "", IF('Library Prep'!$J$12 = "CD", VLOOKUP($C35, Indices!$H$8:$J$103, 2, FALSE), 'Library Prep'!$K30))</f>
        <v/>
      </c>
      <c r="E35" t="str">
        <f ca="1">IF(AND('Library Prep'!$J$12="CD", LEN(D35)&gt;0),
VLOOKUP($D35, Indices!$F:$G, 2, FALSE),
IF(LEN(D35)&gt;0,LEFT(VLOOKUP(D35, OFFSET(Indices!$H$8:$J$103, 0, MATCH('Library Prep'!$J30, Indices!$H$6:$AF$6,0)-1), 2,FALSE),LEN(VLOOKUP(D35, OFFSET(Indices!$H$8:$J$103, 0, MATCH('Library Prep'!$J30, Indices!$H$6:$AF$6,0)-1), 2,FALSE))-2), ""))</f>
        <v/>
      </c>
      <c r="F35" t="str">
        <f ca="1">IF(AND('Library Prep'!$J$12="CD", LEN($C35)&gt;0), VLOOKUP($C35, Indices!$H$8:$J$103, 3, FALSE), IF(AND(LEN($C35)&gt;0, LEN($E35)&gt;0), VLOOKUP($E35&amp;"-7", Indices!$F:$G, 2,FALSE), ""))</f>
        <v/>
      </c>
      <c r="G35" t="str">
        <f ca="1">IF(AND('Library Prep'!$J$12="CD", LEN(F35)&gt;0), VLOOKUP(F35, Indices!$F:$G, 2, FALSE), E35)</f>
        <v/>
      </c>
      <c r="H35" t="str">
        <f ca="1">IF(AND('Library Prep'!$J$12 = "CD", LEN('Library Prep'!$B30)&gt;0), 'Library Prep'!$D30&amp;"", IF(LEN($G35)&gt;0, VLOOKUP(G35&amp;"-5", Indices!$F:$G, 2,FALSE), ""))</f>
        <v/>
      </c>
      <c r="I35" t="str">
        <f>IF(AND('Library Prep'!$J$12 &lt;&gt; "CD", LEN('Library Prep'!$D30)&gt;0), 'Library Prep'!$D30, "")</f>
        <v/>
      </c>
    </row>
    <row r="36" spans="1:9">
      <c r="A36" t="str">
        <f>IF(AND(LEN(TRIM('Library Prep'!$C$2)) &gt; 0, LEN(TRIM('Library Prep'!$B31))&gt;0), 'Library Prep'!$B31 &amp; "-" &amp; 'Library Prep'!$C$2, "")</f>
        <v/>
      </c>
      <c r="C36" t="str">
        <f>IF(AND(LEN('Library Prep'!$J31)&gt;0, LEN(TRIM('Library Prep'!$B31)) &gt; 0), IF('Library Prep'!$J$12="CD", 'Library Prep'!$K31, RIGHT('Library Prep'!$J31, 1)), "")</f>
        <v/>
      </c>
      <c r="D36" t="str">
        <f>IF(LEN($C36)=0, "", IF('Library Prep'!$J$12 = "CD", VLOOKUP($C36, Indices!$H$8:$J$103, 2, FALSE), 'Library Prep'!$K31))</f>
        <v/>
      </c>
      <c r="E36" t="str">
        <f ca="1">IF(AND('Library Prep'!$J$12="CD", LEN(D36)&gt;0),
VLOOKUP($D36, Indices!$F:$G, 2, FALSE),
IF(LEN(D36)&gt;0,LEFT(VLOOKUP(D36, OFFSET(Indices!$H$8:$J$103, 0, MATCH('Library Prep'!$J31, Indices!$H$6:$AF$6,0)-1), 2,FALSE),LEN(VLOOKUP(D36, OFFSET(Indices!$H$8:$J$103, 0, MATCH('Library Prep'!$J31, Indices!$H$6:$AF$6,0)-1), 2,FALSE))-2), ""))</f>
        <v/>
      </c>
      <c r="F36" t="str">
        <f ca="1">IF(AND('Library Prep'!$J$12="CD", LEN($C36)&gt;0), VLOOKUP($C36, Indices!$H$8:$J$103, 3, FALSE), IF(AND(LEN($C36)&gt;0, LEN($E36)&gt;0), VLOOKUP($E36&amp;"-7", Indices!$F:$G, 2,FALSE), ""))</f>
        <v/>
      </c>
      <c r="G36" t="str">
        <f ca="1">IF(AND('Library Prep'!$J$12="CD", LEN(F36)&gt;0), VLOOKUP(F36, Indices!$F:$G, 2, FALSE), E36)</f>
        <v/>
      </c>
      <c r="H36" t="str">
        <f ca="1">IF(AND('Library Prep'!$J$12 = "CD", LEN('Library Prep'!$B31)&gt;0), 'Library Prep'!$D31&amp;"", IF(LEN($G36)&gt;0, VLOOKUP(G36&amp;"-5", Indices!$F:$G, 2,FALSE), ""))</f>
        <v/>
      </c>
      <c r="I36" t="str">
        <f>IF(AND('Library Prep'!$J$12 &lt;&gt; "CD", LEN('Library Prep'!$D31)&gt;0), 'Library Prep'!$D31, "")</f>
        <v/>
      </c>
    </row>
    <row r="37" spans="1:9">
      <c r="A37" t="str">
        <f>IF(AND(LEN(TRIM('Library Prep'!$C$2)) &gt; 0, LEN(TRIM('Library Prep'!$B32))&gt;0), 'Library Prep'!$B32 &amp; "-" &amp; 'Library Prep'!$C$2, "")</f>
        <v/>
      </c>
      <c r="C37" t="str">
        <f>IF(AND(LEN('Library Prep'!$J32)&gt;0, LEN(TRIM('Library Prep'!$B32)) &gt; 0), IF('Library Prep'!$J$12="CD", 'Library Prep'!$K32, RIGHT('Library Prep'!$J32, 1)), "")</f>
        <v/>
      </c>
      <c r="D37" t="str">
        <f>IF(LEN($C37)=0, "", IF('Library Prep'!$J$12 = "CD", VLOOKUP($C37, Indices!$H$8:$J$103, 2, FALSE), 'Library Prep'!$K32))</f>
        <v/>
      </c>
      <c r="E37" t="str">
        <f ca="1">IF(AND('Library Prep'!$J$12="CD", LEN(D37)&gt;0),
VLOOKUP($D37, Indices!$F:$G, 2, FALSE),
IF(LEN(D37)&gt;0,LEFT(VLOOKUP(D37, OFFSET(Indices!$H$8:$J$103, 0, MATCH('Library Prep'!$J32, Indices!$H$6:$AF$6,0)-1), 2,FALSE),LEN(VLOOKUP(D37, OFFSET(Indices!$H$8:$J$103, 0, MATCH('Library Prep'!$J32, Indices!$H$6:$AF$6,0)-1), 2,FALSE))-2), ""))</f>
        <v/>
      </c>
      <c r="F37" t="str">
        <f ca="1">IF(AND('Library Prep'!$J$12="CD", LEN($C37)&gt;0), VLOOKUP($C37, Indices!$H$8:$J$103, 3, FALSE), IF(AND(LEN($C37)&gt;0, LEN($E37)&gt;0), VLOOKUP($E37&amp;"-7", Indices!$F:$G, 2,FALSE), ""))</f>
        <v/>
      </c>
      <c r="G37" t="str">
        <f ca="1">IF(AND('Library Prep'!$J$12="CD", LEN(F37)&gt;0), VLOOKUP(F37, Indices!$F:$G, 2, FALSE), E37)</f>
        <v/>
      </c>
      <c r="H37" t="str">
        <f ca="1">IF(AND('Library Prep'!$J$12 = "CD", LEN('Library Prep'!$B32)&gt;0), 'Library Prep'!$D32&amp;"", IF(LEN($G37)&gt;0, VLOOKUP(G37&amp;"-5", Indices!$F:$G, 2,FALSE), ""))</f>
        <v/>
      </c>
      <c r="I37" t="str">
        <f>IF(AND('Library Prep'!$J$12 &lt;&gt; "CD", LEN('Library Prep'!$D32)&gt;0), 'Library Prep'!$D32, "")</f>
        <v/>
      </c>
    </row>
    <row r="38" spans="1:9">
      <c r="A38" t="str">
        <f>IF(AND(LEN(TRIM('Library Prep'!$C$2)) &gt; 0, LEN(TRIM('Library Prep'!$B33))&gt;0), 'Library Prep'!$B33 &amp; "-" &amp; 'Library Prep'!$C$2, "")</f>
        <v/>
      </c>
      <c r="C38" t="str">
        <f>IF(AND(LEN('Library Prep'!$J33)&gt;0, LEN(TRIM('Library Prep'!$B33)) &gt; 0), IF('Library Prep'!$J$12="CD", 'Library Prep'!$K33, RIGHT('Library Prep'!$J33, 1)), "")</f>
        <v/>
      </c>
      <c r="D38" t="str">
        <f>IF(LEN($C38)=0, "", IF('Library Prep'!$J$12 = "CD", VLOOKUP($C38, Indices!$H$8:$J$103, 2, FALSE), 'Library Prep'!$K33))</f>
        <v/>
      </c>
      <c r="E38" t="str">
        <f ca="1">IF(AND('Library Prep'!$J$12="CD", LEN(D38)&gt;0),
VLOOKUP($D38, Indices!$F:$G, 2, FALSE),
IF(LEN(D38)&gt;0,LEFT(VLOOKUP(D38, OFFSET(Indices!$H$8:$J$103, 0, MATCH('Library Prep'!$J33, Indices!$H$6:$AF$6,0)-1), 2,FALSE),LEN(VLOOKUP(D38, OFFSET(Indices!$H$8:$J$103, 0, MATCH('Library Prep'!$J33, Indices!$H$6:$AF$6,0)-1), 2,FALSE))-2), ""))</f>
        <v/>
      </c>
      <c r="F38" t="str">
        <f ca="1">IF(AND('Library Prep'!$J$12="CD", LEN($C38)&gt;0), VLOOKUP($C38, Indices!$H$8:$J$103, 3, FALSE), IF(AND(LEN($C38)&gt;0, LEN($E38)&gt;0), VLOOKUP($E38&amp;"-7", Indices!$F:$G, 2,FALSE), ""))</f>
        <v/>
      </c>
      <c r="G38" t="str">
        <f ca="1">IF(AND('Library Prep'!$J$12="CD", LEN(F38)&gt;0), VLOOKUP(F38, Indices!$F:$G, 2, FALSE), E38)</f>
        <v/>
      </c>
      <c r="H38" t="str">
        <f ca="1">IF(AND('Library Prep'!$J$12 = "CD", LEN('Library Prep'!$B33)&gt;0), 'Library Prep'!$D33&amp;"", IF(LEN($G38)&gt;0, VLOOKUP(G38&amp;"-5", Indices!$F:$G, 2,FALSE), ""))</f>
        <v/>
      </c>
      <c r="I38" t="str">
        <f>IF(AND('Library Prep'!$J$12 &lt;&gt; "CD", LEN('Library Prep'!$D33)&gt;0), 'Library Prep'!$D33, "")</f>
        <v/>
      </c>
    </row>
    <row r="39" spans="1:9">
      <c r="A39" t="str">
        <f>IF(AND(LEN(TRIM('Library Prep'!$C$2)) &gt; 0, LEN(TRIM('Library Prep'!$B34))&gt;0), 'Library Prep'!$B34 &amp; "-" &amp; 'Library Prep'!$C$2, "")</f>
        <v/>
      </c>
      <c r="C39" t="str">
        <f>IF(AND(LEN('Library Prep'!$J34)&gt;0, LEN(TRIM('Library Prep'!$B34)) &gt; 0), IF('Library Prep'!$J$12="CD", 'Library Prep'!$K34, RIGHT('Library Prep'!$J34, 1)), "")</f>
        <v/>
      </c>
      <c r="D39" t="str">
        <f>IF(LEN($C39)=0, "", IF('Library Prep'!$J$12 = "CD", VLOOKUP($C39, Indices!$H$8:$J$103, 2, FALSE), 'Library Prep'!$K34))</f>
        <v/>
      </c>
      <c r="E39" t="str">
        <f ca="1">IF(AND('Library Prep'!$J$12="CD", LEN(D39)&gt;0),
VLOOKUP($D39, Indices!$F:$G, 2, FALSE),
IF(LEN(D39)&gt;0,LEFT(VLOOKUP(D39, OFFSET(Indices!$H$8:$J$103, 0, MATCH('Library Prep'!$J34, Indices!$H$6:$AF$6,0)-1), 2,FALSE),LEN(VLOOKUP(D39, OFFSET(Indices!$H$8:$J$103, 0, MATCH('Library Prep'!$J34, Indices!$H$6:$AF$6,0)-1), 2,FALSE))-2), ""))</f>
        <v/>
      </c>
      <c r="F39" t="str">
        <f ca="1">IF(AND('Library Prep'!$J$12="CD", LEN($C39)&gt;0), VLOOKUP($C39, Indices!$H$8:$J$103, 3, FALSE), IF(AND(LEN($C39)&gt;0, LEN($E39)&gt;0), VLOOKUP($E39&amp;"-7", Indices!$F:$G, 2,FALSE), ""))</f>
        <v/>
      </c>
      <c r="G39" t="str">
        <f ca="1">IF(AND('Library Prep'!$J$12="CD", LEN(F39)&gt;0), VLOOKUP(F39, Indices!$F:$G, 2, FALSE), E39)</f>
        <v/>
      </c>
      <c r="H39" t="str">
        <f ca="1">IF(AND('Library Prep'!$J$12 = "CD", LEN('Library Prep'!$B34)&gt;0), 'Library Prep'!$D34&amp;"", IF(LEN($G39)&gt;0, VLOOKUP(G39&amp;"-5", Indices!$F:$G, 2,FALSE), ""))</f>
        <v/>
      </c>
      <c r="I39" t="str">
        <f>IF(AND('Library Prep'!$J$12 &lt;&gt; "CD", LEN('Library Prep'!$D34)&gt;0), 'Library Prep'!$D34, "")</f>
        <v/>
      </c>
    </row>
    <row r="40" spans="1:9">
      <c r="A40" t="str">
        <f>IF(AND(LEN(TRIM('Library Prep'!$C$2)) &gt; 0, LEN(TRIM('Library Prep'!$B35))&gt;0), 'Library Prep'!$B35 &amp; "-" &amp; 'Library Prep'!$C$2, "")</f>
        <v/>
      </c>
      <c r="C40" t="str">
        <f>IF(AND(LEN('Library Prep'!$J35)&gt;0, LEN(TRIM('Library Prep'!$B35)) &gt; 0), IF('Library Prep'!$J$12="CD", 'Library Prep'!$K35, RIGHT('Library Prep'!$J35, 1)), "")</f>
        <v/>
      </c>
      <c r="D40" t="str">
        <f>IF(LEN($C40)=0, "", IF('Library Prep'!$J$12 = "CD", VLOOKUP($C40, Indices!$H$8:$J$103, 2, FALSE), 'Library Prep'!$K35))</f>
        <v/>
      </c>
      <c r="E40" t="str">
        <f ca="1">IF(AND('Library Prep'!$J$12="CD", LEN(D40)&gt;0),
VLOOKUP($D40, Indices!$F:$G, 2, FALSE),
IF(LEN(D40)&gt;0,LEFT(VLOOKUP(D40, OFFSET(Indices!$H$8:$J$103, 0, MATCH('Library Prep'!$J35, Indices!$H$6:$AF$6,0)-1), 2,FALSE),LEN(VLOOKUP(D40, OFFSET(Indices!$H$8:$J$103, 0, MATCH('Library Prep'!$J35, Indices!$H$6:$AF$6,0)-1), 2,FALSE))-2), ""))</f>
        <v/>
      </c>
      <c r="F40" t="str">
        <f ca="1">IF(AND('Library Prep'!$J$12="CD", LEN($C40)&gt;0), VLOOKUP($C40, Indices!$H$8:$J$103, 3, FALSE), IF(AND(LEN($C40)&gt;0, LEN($E40)&gt;0), VLOOKUP($E40&amp;"-7", Indices!$F:$G, 2,FALSE), ""))</f>
        <v/>
      </c>
      <c r="G40" t="str">
        <f ca="1">IF(AND('Library Prep'!$J$12="CD", LEN(F40)&gt;0), VLOOKUP(F40, Indices!$F:$G, 2, FALSE), E40)</f>
        <v/>
      </c>
      <c r="H40" t="str">
        <f ca="1">IF(AND('Library Prep'!$J$12 = "CD", LEN('Library Prep'!$B35)&gt;0), 'Library Prep'!$D35&amp;"", IF(LEN($G40)&gt;0, VLOOKUP(G40&amp;"-5", Indices!$F:$G, 2,FALSE), ""))</f>
        <v/>
      </c>
      <c r="I40" t="str">
        <f>IF(AND('Library Prep'!$J$12 &lt;&gt; "CD", LEN('Library Prep'!$D35)&gt;0), 'Library Prep'!$D35, "")</f>
        <v/>
      </c>
    </row>
    <row r="41" spans="1:9">
      <c r="A41" t="str">
        <f>IF(AND(LEN(TRIM('Library Prep'!$C$2)) &gt; 0, LEN(TRIM('Library Prep'!$B36))&gt;0), 'Library Prep'!$B36 &amp; "-" &amp; 'Library Prep'!$C$2, "")</f>
        <v/>
      </c>
      <c r="C41" t="str">
        <f>IF(AND(LEN('Library Prep'!$J36)&gt;0, LEN(TRIM('Library Prep'!$B36)) &gt; 0), IF('Library Prep'!$J$12="CD", 'Library Prep'!$K36, RIGHT('Library Prep'!$J36, 1)), "")</f>
        <v/>
      </c>
      <c r="D41" t="str">
        <f>IF(LEN($C41)=0, "", IF('Library Prep'!$J$12 = "CD", VLOOKUP($C41, Indices!$H$8:$J$103, 2, FALSE), 'Library Prep'!$K36))</f>
        <v/>
      </c>
      <c r="E41" t="str">
        <f ca="1">IF(AND('Library Prep'!$J$12="CD", LEN(D41)&gt;0),
VLOOKUP($D41, Indices!$F:$G, 2, FALSE),
IF(LEN(D41)&gt;0,LEFT(VLOOKUP(D41, OFFSET(Indices!$H$8:$J$103, 0, MATCH('Library Prep'!$J36, Indices!$H$6:$AF$6,0)-1), 2,FALSE),LEN(VLOOKUP(D41, OFFSET(Indices!$H$8:$J$103, 0, MATCH('Library Prep'!$J36, Indices!$H$6:$AF$6,0)-1), 2,FALSE))-2), ""))</f>
        <v/>
      </c>
      <c r="F41" t="str">
        <f ca="1">IF(AND('Library Prep'!$J$12="CD", LEN($C41)&gt;0), VLOOKUP($C41, Indices!$H$8:$J$103, 3, FALSE), IF(AND(LEN($C41)&gt;0, LEN($E41)&gt;0), VLOOKUP($E41&amp;"-7", Indices!$F:$G, 2,FALSE), ""))</f>
        <v/>
      </c>
      <c r="G41" t="str">
        <f ca="1">IF(AND('Library Prep'!$J$12="CD", LEN(F41)&gt;0), VLOOKUP(F41, Indices!$F:$G, 2, FALSE), E41)</f>
        <v/>
      </c>
      <c r="H41" t="str">
        <f ca="1">IF(AND('Library Prep'!$J$12 = "CD", LEN('Library Prep'!$B36)&gt;0), 'Library Prep'!$D36&amp;"", IF(LEN($G41)&gt;0, VLOOKUP(G41&amp;"-5", Indices!$F:$G, 2,FALSE), ""))</f>
        <v/>
      </c>
      <c r="I41" t="str">
        <f>IF(AND('Library Prep'!$J$12 &lt;&gt; "CD", LEN('Library Prep'!$D36)&gt;0), 'Library Prep'!$D36, "")</f>
        <v/>
      </c>
    </row>
    <row r="42" spans="1:9">
      <c r="A42" t="str">
        <f>IF(AND(LEN(TRIM('Library Prep'!$C$2)) &gt; 0, LEN(TRIM('Library Prep'!$B37))&gt;0), 'Library Prep'!$B37 &amp; "-" &amp; 'Library Prep'!$C$2, "")</f>
        <v/>
      </c>
      <c r="C42" t="str">
        <f>IF(AND(LEN('Library Prep'!$J37)&gt;0, LEN(TRIM('Library Prep'!$B37)) &gt; 0), IF('Library Prep'!$J$12="CD", 'Library Prep'!$K37, RIGHT('Library Prep'!$J37, 1)), "")</f>
        <v/>
      </c>
      <c r="D42" t="str">
        <f>IF(LEN($C42)=0, "", IF('Library Prep'!$J$12 = "CD", VLOOKUP($C42, Indices!$H$8:$J$103, 2, FALSE), 'Library Prep'!$K37))</f>
        <v/>
      </c>
      <c r="E42" t="str">
        <f ca="1">IF(AND('Library Prep'!$J$12="CD", LEN(D42)&gt;0),
VLOOKUP($D42, Indices!$F:$G, 2, FALSE),
IF(LEN(D42)&gt;0,LEFT(VLOOKUP(D42, OFFSET(Indices!$H$8:$J$103, 0, MATCH('Library Prep'!$J37, Indices!$H$6:$AF$6,0)-1), 2,FALSE),LEN(VLOOKUP(D42, OFFSET(Indices!$H$8:$J$103, 0, MATCH('Library Prep'!$J37, Indices!$H$6:$AF$6,0)-1), 2,FALSE))-2), ""))</f>
        <v/>
      </c>
      <c r="F42" t="str">
        <f ca="1">IF(AND('Library Prep'!$J$12="CD", LEN($C42)&gt;0), VLOOKUP($C42, Indices!$H$8:$J$103, 3, FALSE), IF(AND(LEN($C42)&gt;0, LEN($E42)&gt;0), VLOOKUP($E42&amp;"-7", Indices!$F:$G, 2,FALSE), ""))</f>
        <v/>
      </c>
      <c r="G42" t="str">
        <f ca="1">IF(AND('Library Prep'!$J$12="CD", LEN(F42)&gt;0), VLOOKUP(F42, Indices!$F:$G, 2, FALSE), E42)</f>
        <v/>
      </c>
      <c r="H42" t="str">
        <f ca="1">IF(AND('Library Prep'!$J$12 = "CD", LEN('Library Prep'!$B37)&gt;0), 'Library Prep'!$D37&amp;"", IF(LEN($G42)&gt;0, VLOOKUP(G42&amp;"-5", Indices!$F:$G, 2,FALSE), ""))</f>
        <v/>
      </c>
      <c r="I42" t="str">
        <f>IF(AND('Library Prep'!$J$12 &lt;&gt; "CD", LEN('Library Prep'!$D37)&gt;0), 'Library Prep'!$D37, "")</f>
        <v/>
      </c>
    </row>
    <row r="43" spans="1:9">
      <c r="A43" t="str">
        <f>IF(AND(LEN(TRIM('Library Prep'!$C$2)) &gt; 0, LEN(TRIM('Library Prep'!$B38))&gt;0), 'Library Prep'!$B38 &amp; "-" &amp; 'Library Prep'!$C$2, "")</f>
        <v/>
      </c>
      <c r="C43" t="str">
        <f>IF(AND(LEN('Library Prep'!$J38)&gt;0, LEN(TRIM('Library Prep'!$B38)) &gt; 0), IF('Library Prep'!$J$12="CD", 'Library Prep'!$K38, RIGHT('Library Prep'!$J38, 1)), "")</f>
        <v/>
      </c>
      <c r="D43" t="str">
        <f>IF(LEN($C43)=0, "", IF('Library Prep'!$J$12 = "CD", VLOOKUP($C43, Indices!$H$8:$J$103, 2, FALSE), 'Library Prep'!$K38))</f>
        <v/>
      </c>
      <c r="E43" t="str">
        <f ca="1">IF(AND('Library Prep'!$J$12="CD", LEN(D43)&gt;0),
VLOOKUP($D43, Indices!$F:$G, 2, FALSE),
IF(LEN(D43)&gt;0,LEFT(VLOOKUP(D43, OFFSET(Indices!$H$8:$J$103, 0, MATCH('Library Prep'!$J38, Indices!$H$6:$AF$6,0)-1), 2,FALSE),LEN(VLOOKUP(D43, OFFSET(Indices!$H$8:$J$103, 0, MATCH('Library Prep'!$J38, Indices!$H$6:$AF$6,0)-1), 2,FALSE))-2), ""))</f>
        <v/>
      </c>
      <c r="F43" t="str">
        <f ca="1">IF(AND('Library Prep'!$J$12="CD", LEN($C43)&gt;0), VLOOKUP($C43, Indices!$H$8:$J$103, 3, FALSE), IF(AND(LEN($C43)&gt;0, LEN($E43)&gt;0), VLOOKUP($E43&amp;"-7", Indices!$F:$G, 2,FALSE), ""))</f>
        <v/>
      </c>
      <c r="G43" t="str">
        <f ca="1">IF(AND('Library Prep'!$J$12="CD", LEN(F43)&gt;0), VLOOKUP(F43, Indices!$F:$G, 2, FALSE), E43)</f>
        <v/>
      </c>
      <c r="H43" t="str">
        <f ca="1">IF(AND('Library Prep'!$J$12 = "CD", LEN('Library Prep'!$B38)&gt;0), 'Library Prep'!$D38&amp;"", IF(LEN($G43)&gt;0, VLOOKUP(G43&amp;"-5", Indices!$F:$G, 2,FALSE), ""))</f>
        <v/>
      </c>
      <c r="I43" t="str">
        <f>IF(AND('Library Prep'!$J$12 &lt;&gt; "CD", LEN('Library Prep'!$D38)&gt;0), 'Library Prep'!$D38, "")</f>
        <v/>
      </c>
    </row>
    <row r="44" spans="1:9">
      <c r="A44" t="str">
        <f>IF(AND(LEN(TRIM('Library Prep'!$C$2)) &gt; 0, LEN(TRIM('Library Prep'!$B39))&gt;0), 'Library Prep'!$B39 &amp; "-" &amp; 'Library Prep'!$C$2, "")</f>
        <v/>
      </c>
      <c r="C44" t="str">
        <f>IF(AND(LEN('Library Prep'!$J39)&gt;0, LEN(TRIM('Library Prep'!$B39)) &gt; 0), IF('Library Prep'!$J$12="CD", 'Library Prep'!$K39, RIGHT('Library Prep'!$J39, 1)), "")</f>
        <v/>
      </c>
      <c r="D44" t="str">
        <f>IF(LEN($C44)=0, "", IF('Library Prep'!$J$12 = "CD", VLOOKUP($C44, Indices!$H$8:$J$103, 2, FALSE), 'Library Prep'!$K39))</f>
        <v/>
      </c>
      <c r="E44" t="str">
        <f ca="1">IF(AND('Library Prep'!$J$12="CD", LEN(D44)&gt;0),
VLOOKUP($D44, Indices!$F:$G, 2, FALSE),
IF(LEN(D44)&gt;0,LEFT(VLOOKUP(D44, OFFSET(Indices!$H$8:$J$103, 0, MATCH('Library Prep'!$J39, Indices!$H$6:$AF$6,0)-1), 2,FALSE),LEN(VLOOKUP(D44, OFFSET(Indices!$H$8:$J$103, 0, MATCH('Library Prep'!$J39, Indices!$H$6:$AF$6,0)-1), 2,FALSE))-2), ""))</f>
        <v/>
      </c>
      <c r="F44" t="str">
        <f ca="1">IF(AND('Library Prep'!$J$12="CD", LEN($C44)&gt;0), VLOOKUP($C44, Indices!$H$8:$J$103, 3, FALSE), IF(AND(LEN($C44)&gt;0, LEN($E44)&gt;0), VLOOKUP($E44&amp;"-7", Indices!$F:$G, 2,FALSE), ""))</f>
        <v/>
      </c>
      <c r="G44" t="str">
        <f ca="1">IF(AND('Library Prep'!$J$12="CD", LEN(F44)&gt;0), VLOOKUP(F44, Indices!$F:$G, 2, FALSE), E44)</f>
        <v/>
      </c>
      <c r="H44" t="str">
        <f ca="1">IF(AND('Library Prep'!$J$12 = "CD", LEN('Library Prep'!$B39)&gt;0), 'Library Prep'!$D39&amp;"", IF(LEN($G44)&gt;0, VLOOKUP(G44&amp;"-5", Indices!$F:$G, 2,FALSE), ""))</f>
        <v/>
      </c>
      <c r="I44" t="str">
        <f>IF(AND('Library Prep'!$J$12 &lt;&gt; "CD", LEN('Library Prep'!$D39)&gt;0), 'Library Prep'!$D39, "")</f>
        <v/>
      </c>
    </row>
    <row r="45" spans="1:9">
      <c r="A45" t="str">
        <f>IF(AND(LEN(TRIM('Library Prep'!$C$2)) &gt; 0, LEN(TRIM('Library Prep'!$B40))&gt;0), 'Library Prep'!$B40 &amp; "-" &amp; 'Library Prep'!$C$2, "")</f>
        <v/>
      </c>
      <c r="C45" t="str">
        <f>IF(AND(LEN('Library Prep'!$J40)&gt;0, LEN(TRIM('Library Prep'!$B40)) &gt; 0), IF('Library Prep'!$J$12="CD", 'Library Prep'!$K40, RIGHT('Library Prep'!$J40, 1)), "")</f>
        <v/>
      </c>
      <c r="D45" t="str">
        <f>IF(LEN($C45)=0, "", IF('Library Prep'!$J$12 = "CD", VLOOKUP($C45, Indices!$H$8:$J$103, 2, FALSE), 'Library Prep'!$K40))</f>
        <v/>
      </c>
      <c r="E45" t="str">
        <f ca="1">IF(AND('Library Prep'!$J$12="CD", LEN(D45)&gt;0),
VLOOKUP($D45, Indices!$F:$G, 2, FALSE),
IF(LEN(D45)&gt;0,LEFT(VLOOKUP(D45, OFFSET(Indices!$H$8:$J$103, 0, MATCH('Library Prep'!$J40, Indices!$H$6:$AF$6,0)-1), 2,FALSE),LEN(VLOOKUP(D45, OFFSET(Indices!$H$8:$J$103, 0, MATCH('Library Prep'!$J40, Indices!$H$6:$AF$6,0)-1), 2,FALSE))-2), ""))</f>
        <v/>
      </c>
      <c r="F45" t="str">
        <f ca="1">IF(AND('Library Prep'!$J$12="CD", LEN($C45)&gt;0), VLOOKUP($C45, Indices!$H$8:$J$103, 3, FALSE), IF(AND(LEN($C45)&gt;0, LEN($E45)&gt;0), VLOOKUP($E45&amp;"-7", Indices!$F:$G, 2,FALSE), ""))</f>
        <v/>
      </c>
      <c r="G45" t="str">
        <f ca="1">IF(AND('Library Prep'!$J$12="CD", LEN(F45)&gt;0), VLOOKUP(F45, Indices!$F:$G, 2, FALSE), E45)</f>
        <v/>
      </c>
      <c r="H45" t="str">
        <f ca="1">IF(AND('Library Prep'!$J$12 = "CD", LEN('Library Prep'!$B40)&gt;0), 'Library Prep'!$D40&amp;"", IF(LEN($G45)&gt;0, VLOOKUP(G45&amp;"-5", Indices!$F:$G, 2,FALSE), ""))</f>
        <v/>
      </c>
      <c r="I45" t="str">
        <f>IF(AND('Library Prep'!$J$12 &lt;&gt; "CD", LEN('Library Prep'!$D40)&gt;0), 'Library Prep'!$D40, "")</f>
        <v/>
      </c>
    </row>
    <row r="46" spans="1:9">
      <c r="A46" t="str">
        <f>IF(AND(LEN(TRIM('Library Prep'!$C$2)) &gt; 0, LEN(TRIM('Library Prep'!$B41))&gt;0), 'Library Prep'!$B41 &amp; "-" &amp; 'Library Prep'!$C$2, "")</f>
        <v/>
      </c>
      <c r="C46" t="str">
        <f>IF(AND(LEN('Library Prep'!$J41)&gt;0, LEN(TRIM('Library Prep'!$B41)) &gt; 0), IF('Library Prep'!$J$12="CD", 'Library Prep'!$K41, RIGHT('Library Prep'!$J41, 1)), "")</f>
        <v/>
      </c>
      <c r="D46" t="str">
        <f>IF(LEN($C46)=0, "", IF('Library Prep'!$J$12 = "CD", VLOOKUP($C46, Indices!$H$8:$J$103, 2, FALSE), 'Library Prep'!$K41))</f>
        <v/>
      </c>
      <c r="E46" t="str">
        <f ca="1">IF(AND('Library Prep'!$J$12="CD", LEN(D46)&gt;0),
VLOOKUP($D46, Indices!$F:$G, 2, FALSE),
IF(LEN(D46)&gt;0,LEFT(VLOOKUP(D46, OFFSET(Indices!$H$8:$J$103, 0, MATCH('Library Prep'!$J41, Indices!$H$6:$AF$6,0)-1), 2,FALSE),LEN(VLOOKUP(D46, OFFSET(Indices!$H$8:$J$103, 0, MATCH('Library Prep'!$J41, Indices!$H$6:$AF$6,0)-1), 2,FALSE))-2), ""))</f>
        <v/>
      </c>
      <c r="F46" t="str">
        <f ca="1">IF(AND('Library Prep'!$J$12="CD", LEN($C46)&gt;0), VLOOKUP($C46, Indices!$H$8:$J$103, 3, FALSE), IF(AND(LEN($C46)&gt;0, LEN($E46)&gt;0), VLOOKUP($E46&amp;"-7", Indices!$F:$G, 2,FALSE), ""))</f>
        <v/>
      </c>
      <c r="G46" t="str">
        <f ca="1">IF(AND('Library Prep'!$J$12="CD", LEN(F46)&gt;0), VLOOKUP(F46, Indices!$F:$G, 2, FALSE), E46)</f>
        <v/>
      </c>
      <c r="H46" t="str">
        <f ca="1">IF(AND('Library Prep'!$J$12 = "CD", LEN('Library Prep'!$B41)&gt;0), 'Library Prep'!$D41&amp;"", IF(LEN($G46)&gt;0, VLOOKUP(G46&amp;"-5", Indices!$F:$G, 2,FALSE), ""))</f>
        <v/>
      </c>
      <c r="I46" t="str">
        <f>IF(AND('Library Prep'!$J$12 &lt;&gt; "CD", LEN('Library Prep'!$D41)&gt;0), 'Library Prep'!$D41, "")</f>
        <v/>
      </c>
    </row>
    <row r="47" spans="1:9">
      <c r="A47" t="str">
        <f>IF(AND(LEN(TRIM('Library Prep'!$C$2)) &gt; 0, LEN(TRIM('Library Prep'!$B42))&gt;0), 'Library Prep'!$B42 &amp; "-" &amp; 'Library Prep'!$C$2, "")</f>
        <v/>
      </c>
      <c r="C47" t="str">
        <f>IF(AND(LEN('Library Prep'!$J42)&gt;0, LEN(TRIM('Library Prep'!$B42)) &gt; 0), IF('Library Prep'!$J$12="CD", 'Library Prep'!$K42, RIGHT('Library Prep'!$J42, 1)), "")</f>
        <v/>
      </c>
      <c r="D47" t="str">
        <f>IF(LEN($C47)=0, "", IF('Library Prep'!$J$12 = "CD", VLOOKUP($C47, Indices!$H$8:$J$103, 2, FALSE), 'Library Prep'!$K42))</f>
        <v/>
      </c>
      <c r="E47" t="str">
        <f ca="1">IF(AND('Library Prep'!$J$12="CD", LEN(D47)&gt;0),
VLOOKUP($D47, Indices!$F:$G, 2, FALSE),
IF(LEN(D47)&gt;0,LEFT(VLOOKUP(D47, OFFSET(Indices!$H$8:$J$103, 0, MATCH('Library Prep'!$J42, Indices!$H$6:$AF$6,0)-1), 2,FALSE),LEN(VLOOKUP(D47, OFFSET(Indices!$H$8:$J$103, 0, MATCH('Library Prep'!$J42, Indices!$H$6:$AF$6,0)-1), 2,FALSE))-2), ""))</f>
        <v/>
      </c>
      <c r="F47" t="str">
        <f ca="1">IF(AND('Library Prep'!$J$12="CD", LEN($C47)&gt;0), VLOOKUP($C47, Indices!$H$8:$J$103, 3, FALSE), IF(AND(LEN($C47)&gt;0, LEN($E47)&gt;0), VLOOKUP($E47&amp;"-7", Indices!$F:$G, 2,FALSE), ""))</f>
        <v/>
      </c>
      <c r="G47" t="str">
        <f ca="1">IF(AND('Library Prep'!$J$12="CD", LEN(F47)&gt;0), VLOOKUP(F47, Indices!$F:$G, 2, FALSE), E47)</f>
        <v/>
      </c>
      <c r="H47" t="str">
        <f ca="1">IF(AND('Library Prep'!$J$12 = "CD", LEN('Library Prep'!$B42)&gt;0), 'Library Prep'!$D42&amp;"", IF(LEN($G47)&gt;0, VLOOKUP(G47&amp;"-5", Indices!$F:$G, 2,FALSE), ""))</f>
        <v/>
      </c>
      <c r="I47" t="str">
        <f>IF(AND('Library Prep'!$J$12 &lt;&gt; "CD", LEN('Library Prep'!$D42)&gt;0), 'Library Prep'!$D42, "")</f>
        <v/>
      </c>
    </row>
    <row r="48" spans="1:9">
      <c r="A48" t="str">
        <f>IF(AND(LEN(TRIM('Library Prep'!$C$2)) &gt; 0, LEN(TRIM('Library Prep'!$B43))&gt;0), 'Library Prep'!$B43 &amp; "-" &amp; 'Library Prep'!$C$2, "")</f>
        <v/>
      </c>
      <c r="C48" t="str">
        <f>IF(AND(LEN('Library Prep'!$J43)&gt;0, LEN(TRIM('Library Prep'!$B43)) &gt; 0), IF('Library Prep'!$J$12="CD", 'Library Prep'!$K43, RIGHT('Library Prep'!$J43, 1)), "")</f>
        <v/>
      </c>
      <c r="D48" t="str">
        <f>IF(LEN($C48)=0, "", IF('Library Prep'!$J$12 = "CD", VLOOKUP($C48, Indices!$H$8:$J$103, 2, FALSE), 'Library Prep'!$K43))</f>
        <v/>
      </c>
      <c r="E48" t="str">
        <f ca="1">IF(AND('Library Prep'!$J$12="CD", LEN(D48)&gt;0),
VLOOKUP($D48, Indices!$F:$G, 2, FALSE),
IF(LEN(D48)&gt;0,LEFT(VLOOKUP(D48, OFFSET(Indices!$H$8:$J$103, 0, MATCH('Library Prep'!$J43, Indices!$H$6:$AF$6,0)-1), 2,FALSE),LEN(VLOOKUP(D48, OFFSET(Indices!$H$8:$J$103, 0, MATCH('Library Prep'!$J43, Indices!$H$6:$AF$6,0)-1), 2,FALSE))-2), ""))</f>
        <v/>
      </c>
      <c r="F48" t="str">
        <f ca="1">IF(AND('Library Prep'!$J$12="CD", LEN($C48)&gt;0), VLOOKUP($C48, Indices!$H$8:$J$103, 3, FALSE), IF(AND(LEN($C48)&gt;0, LEN($E48)&gt;0), VLOOKUP($E48&amp;"-7", Indices!$F:$G, 2,FALSE), ""))</f>
        <v/>
      </c>
      <c r="G48" t="str">
        <f ca="1">IF(AND('Library Prep'!$J$12="CD", LEN(F48)&gt;0), VLOOKUP(F48, Indices!$F:$G, 2, FALSE), E48)</f>
        <v/>
      </c>
      <c r="H48" t="str">
        <f ca="1">IF(AND('Library Prep'!$J$12 = "CD", LEN('Library Prep'!$B43)&gt;0), 'Library Prep'!$D43&amp;"", IF(LEN($G48)&gt;0, VLOOKUP(G48&amp;"-5", Indices!$F:$G, 2,FALSE), ""))</f>
        <v/>
      </c>
      <c r="I48" t="str">
        <f>IF(AND('Library Prep'!$J$12 &lt;&gt; "CD", LEN('Library Prep'!$D43)&gt;0), 'Library Prep'!$D43, "")</f>
        <v/>
      </c>
    </row>
    <row r="49" spans="1:9">
      <c r="A49" t="str">
        <f>IF(AND(LEN(TRIM('Library Prep'!$C$2)) &gt; 0, LEN(TRIM('Library Prep'!$B44))&gt;0), 'Library Prep'!$B44 &amp; "-" &amp; 'Library Prep'!$C$2, "")</f>
        <v/>
      </c>
      <c r="C49" t="str">
        <f>IF(AND(LEN('Library Prep'!$J44)&gt;0, LEN(TRIM('Library Prep'!$B44)) &gt; 0), IF('Library Prep'!$J$12="CD", 'Library Prep'!$K44, RIGHT('Library Prep'!$J44, 1)), "")</f>
        <v/>
      </c>
      <c r="D49" t="str">
        <f>IF(LEN($C49)=0, "", IF('Library Prep'!$J$12 = "CD", VLOOKUP($C49, Indices!$H$8:$J$103, 2, FALSE), 'Library Prep'!$K44))</f>
        <v/>
      </c>
      <c r="E49" t="str">
        <f ca="1">IF(AND('Library Prep'!$J$12="CD", LEN(D49)&gt;0),
VLOOKUP($D49, Indices!$F:$G, 2, FALSE),
IF(LEN(D49)&gt;0,LEFT(VLOOKUP(D49, OFFSET(Indices!$H$8:$J$103, 0, MATCH('Library Prep'!$J44, Indices!$H$6:$AF$6,0)-1), 2,FALSE),LEN(VLOOKUP(D49, OFFSET(Indices!$H$8:$J$103, 0, MATCH('Library Prep'!$J44, Indices!$H$6:$AF$6,0)-1), 2,FALSE))-2), ""))</f>
        <v/>
      </c>
      <c r="F49" t="str">
        <f ca="1">IF(AND('Library Prep'!$J$12="CD", LEN($C49)&gt;0), VLOOKUP($C49, Indices!$H$8:$J$103, 3, FALSE), IF(AND(LEN($C49)&gt;0, LEN($E49)&gt;0), VLOOKUP($E49&amp;"-7", Indices!$F:$G, 2,FALSE), ""))</f>
        <v/>
      </c>
      <c r="G49" t="str">
        <f ca="1">IF(AND('Library Prep'!$J$12="CD", LEN(F49)&gt;0), VLOOKUP(F49, Indices!$F:$G, 2, FALSE), E49)</f>
        <v/>
      </c>
      <c r="H49" t="str">
        <f ca="1">IF(AND('Library Prep'!$J$12 = "CD", LEN('Library Prep'!$B44)&gt;0), 'Library Prep'!$D44&amp;"", IF(LEN($G49)&gt;0, VLOOKUP(G49&amp;"-5", Indices!$F:$G, 2,FALSE), ""))</f>
        <v/>
      </c>
      <c r="I49" t="str">
        <f>IF(AND('Library Prep'!$J$12 &lt;&gt; "CD", LEN('Library Prep'!$D44)&gt;0), 'Library Prep'!$D44, "")</f>
        <v/>
      </c>
    </row>
    <row r="50" spans="1:9">
      <c r="A50" t="str">
        <f>IF(AND(LEN(TRIM('Library Prep'!$C$2)) &gt; 0, LEN(TRIM('Library Prep'!$B45))&gt;0), 'Library Prep'!$B45 &amp; "-" &amp; 'Library Prep'!$C$2, "")</f>
        <v/>
      </c>
      <c r="C50" t="str">
        <f>IF(AND(LEN('Library Prep'!$J45)&gt;0, LEN(TRIM('Library Prep'!$B45)) &gt; 0), IF('Library Prep'!$J$12="CD", 'Library Prep'!$K45, RIGHT('Library Prep'!$J45, 1)), "")</f>
        <v/>
      </c>
      <c r="D50" t="str">
        <f>IF(LEN($C50)=0, "", IF('Library Prep'!$J$12 = "CD", VLOOKUP($C50, Indices!$H$8:$J$103, 2, FALSE), 'Library Prep'!$K45))</f>
        <v/>
      </c>
      <c r="E50" t="str">
        <f ca="1">IF(AND('Library Prep'!$J$12="CD", LEN(D50)&gt;0),
VLOOKUP($D50, Indices!$F:$G, 2, FALSE),
IF(LEN(D50)&gt;0,LEFT(VLOOKUP(D50, OFFSET(Indices!$H$8:$J$103, 0, MATCH('Library Prep'!$J45, Indices!$H$6:$AF$6,0)-1), 2,FALSE),LEN(VLOOKUP(D50, OFFSET(Indices!$H$8:$J$103, 0, MATCH('Library Prep'!$J45, Indices!$H$6:$AF$6,0)-1), 2,FALSE))-2), ""))</f>
        <v/>
      </c>
      <c r="F50" t="str">
        <f ca="1">IF(AND('Library Prep'!$J$12="CD", LEN($C50)&gt;0), VLOOKUP($C50, Indices!$H$8:$J$103, 3, FALSE), IF(AND(LEN($C50)&gt;0, LEN($E50)&gt;0), VLOOKUP($E50&amp;"-7", Indices!$F:$G, 2,FALSE), ""))</f>
        <v/>
      </c>
      <c r="G50" t="str">
        <f ca="1">IF(AND('Library Prep'!$J$12="CD", LEN(F50)&gt;0), VLOOKUP(F50, Indices!$F:$G, 2, FALSE), E50)</f>
        <v/>
      </c>
      <c r="H50" t="str">
        <f ca="1">IF(AND('Library Prep'!$J$12 = "CD", LEN('Library Prep'!$B45)&gt;0), 'Library Prep'!$D45&amp;"", IF(LEN($G50)&gt;0, VLOOKUP(G50&amp;"-5", Indices!$F:$G, 2,FALSE), ""))</f>
        <v/>
      </c>
      <c r="I50" t="str">
        <f>IF(AND('Library Prep'!$J$12 &lt;&gt; "CD", LEN('Library Prep'!$D45)&gt;0), 'Library Prep'!$D45, "")</f>
        <v/>
      </c>
    </row>
    <row r="51" spans="1:9">
      <c r="A51" t="str">
        <f>IF(AND(LEN(TRIM('Library Prep'!$C$2)) &gt; 0, LEN(TRIM('Library Prep'!$B46))&gt;0), 'Library Prep'!$B46 &amp; "-" &amp; 'Library Prep'!$C$2, "")</f>
        <v/>
      </c>
      <c r="C51" t="str">
        <f>IF(AND(LEN('Library Prep'!$J46)&gt;0, LEN(TRIM('Library Prep'!$B46)) &gt; 0), IF('Library Prep'!$J$12="CD", 'Library Prep'!$K46, RIGHT('Library Prep'!$J46, 1)), "")</f>
        <v/>
      </c>
      <c r="D51" t="str">
        <f>IF(LEN($C51)=0, "", IF('Library Prep'!$J$12 = "CD", VLOOKUP($C51, Indices!$H$8:$J$103, 2, FALSE), 'Library Prep'!$K46))</f>
        <v/>
      </c>
      <c r="E51" t="str">
        <f ca="1">IF(AND('Library Prep'!$J$12="CD", LEN(D51)&gt;0),
VLOOKUP($D51, Indices!$F:$G, 2, FALSE),
IF(LEN(D51)&gt;0,LEFT(VLOOKUP(D51, OFFSET(Indices!$H$8:$J$103, 0, MATCH('Library Prep'!$J46, Indices!$H$6:$AF$6,0)-1), 2,FALSE),LEN(VLOOKUP(D51, OFFSET(Indices!$H$8:$J$103, 0, MATCH('Library Prep'!$J46, Indices!$H$6:$AF$6,0)-1), 2,FALSE))-2), ""))</f>
        <v/>
      </c>
      <c r="F51" t="str">
        <f ca="1">IF(AND('Library Prep'!$J$12="CD", LEN($C51)&gt;0), VLOOKUP($C51, Indices!$H$8:$J$103, 3, FALSE), IF(AND(LEN($C51)&gt;0, LEN($E51)&gt;0), VLOOKUP($E51&amp;"-7", Indices!$F:$G, 2,FALSE), ""))</f>
        <v/>
      </c>
      <c r="G51" t="str">
        <f ca="1">IF(AND('Library Prep'!$J$12="CD", LEN(F51)&gt;0), VLOOKUP(F51, Indices!$F:$G, 2, FALSE), E51)</f>
        <v/>
      </c>
      <c r="H51" t="str">
        <f ca="1">IF(AND('Library Prep'!$J$12 = "CD", LEN('Library Prep'!$B46)&gt;0), 'Library Prep'!$D46&amp;"", IF(LEN($G51)&gt;0, VLOOKUP(G51&amp;"-5", Indices!$F:$G, 2,FALSE), ""))</f>
        <v/>
      </c>
      <c r="I51" t="str">
        <f>IF(AND('Library Prep'!$J$12 &lt;&gt; "CD", LEN('Library Prep'!$D46)&gt;0), 'Library Prep'!$D46, "")</f>
        <v/>
      </c>
    </row>
    <row r="52" spans="1:9">
      <c r="A52" t="str">
        <f>IF(AND(LEN(TRIM('Library Prep'!$C$2)) &gt; 0, LEN(TRIM('Library Prep'!$B47))&gt;0), 'Library Prep'!$B47 &amp; "-" &amp; 'Library Prep'!$C$2, "")</f>
        <v/>
      </c>
      <c r="C52" t="str">
        <f>IF(AND(LEN('Library Prep'!$J47)&gt;0, LEN(TRIM('Library Prep'!$B47)) &gt; 0), IF('Library Prep'!$J$12="CD", 'Library Prep'!$K47, RIGHT('Library Prep'!$J47, 1)), "")</f>
        <v/>
      </c>
      <c r="D52" t="str">
        <f>IF(LEN($C52)=0, "", IF('Library Prep'!$J$12 = "CD", VLOOKUP($C52, Indices!$H$8:$J$103, 2, FALSE), 'Library Prep'!$K47))</f>
        <v/>
      </c>
      <c r="E52" t="str">
        <f ca="1">IF(AND('Library Prep'!$J$12="CD", LEN(D52)&gt;0),
VLOOKUP($D52, Indices!$F:$G, 2, FALSE),
IF(LEN(D52)&gt;0,LEFT(VLOOKUP(D52, OFFSET(Indices!$H$8:$J$103, 0, MATCH('Library Prep'!$J47, Indices!$H$6:$AF$6,0)-1), 2,FALSE),LEN(VLOOKUP(D52, OFFSET(Indices!$H$8:$J$103, 0, MATCH('Library Prep'!$J47, Indices!$H$6:$AF$6,0)-1), 2,FALSE))-2), ""))</f>
        <v/>
      </c>
      <c r="F52" t="str">
        <f ca="1">IF(AND('Library Prep'!$J$12="CD", LEN($C52)&gt;0), VLOOKUP($C52, Indices!$H$8:$J$103, 3, FALSE), IF(AND(LEN($C52)&gt;0, LEN($E52)&gt;0), VLOOKUP($E52&amp;"-7", Indices!$F:$G, 2,FALSE), ""))</f>
        <v/>
      </c>
      <c r="G52" t="str">
        <f ca="1">IF(AND('Library Prep'!$J$12="CD", LEN(F52)&gt;0), VLOOKUP(F52, Indices!$F:$G, 2, FALSE), E52)</f>
        <v/>
      </c>
      <c r="H52" t="str">
        <f ca="1">IF(AND('Library Prep'!$J$12 = "CD", LEN('Library Prep'!$B47)&gt;0), 'Library Prep'!$D47&amp;"", IF(LEN($G52)&gt;0, VLOOKUP(G52&amp;"-5", Indices!$F:$G, 2,FALSE), ""))</f>
        <v/>
      </c>
      <c r="I52" t="str">
        <f>IF(AND('Library Prep'!$J$12 &lt;&gt; "CD", LEN('Library Prep'!$D47)&gt;0), 'Library Prep'!$D47, "")</f>
        <v/>
      </c>
    </row>
    <row r="53" spans="1:9">
      <c r="A53" t="str">
        <f>IF(AND(LEN(TRIM('Library Prep'!$C$2)) &gt; 0, LEN(TRIM('Library Prep'!$B48))&gt;0), 'Library Prep'!$B48 &amp; "-" &amp; 'Library Prep'!$C$2, "")</f>
        <v/>
      </c>
      <c r="C53" t="str">
        <f>IF(AND(LEN('Library Prep'!$J48)&gt;0, LEN(TRIM('Library Prep'!$B48)) &gt; 0), IF('Library Prep'!$J$12="CD", 'Library Prep'!$K48, RIGHT('Library Prep'!$J48, 1)), "")</f>
        <v/>
      </c>
      <c r="D53" t="str">
        <f>IF(LEN($C53)=0, "", IF('Library Prep'!$J$12 = "CD", VLOOKUP($C53, Indices!$H$8:$J$103, 2, FALSE), 'Library Prep'!$K48))</f>
        <v/>
      </c>
      <c r="E53" t="str">
        <f ca="1">IF(AND('Library Prep'!$J$12="CD", LEN(D53)&gt;0),
VLOOKUP($D53, Indices!$F:$G, 2, FALSE),
IF(LEN(D53)&gt;0,LEFT(VLOOKUP(D53, OFFSET(Indices!$H$8:$J$103, 0, MATCH('Library Prep'!$J48, Indices!$H$6:$AF$6,0)-1), 2,FALSE),LEN(VLOOKUP(D53, OFFSET(Indices!$H$8:$J$103, 0, MATCH('Library Prep'!$J48, Indices!$H$6:$AF$6,0)-1), 2,FALSE))-2), ""))</f>
        <v/>
      </c>
      <c r="F53" t="str">
        <f ca="1">IF(AND('Library Prep'!$J$12="CD", LEN($C53)&gt;0), VLOOKUP($C53, Indices!$H$8:$J$103, 3, FALSE), IF(AND(LEN($C53)&gt;0, LEN($E53)&gt;0), VLOOKUP($E53&amp;"-7", Indices!$F:$G, 2,FALSE), ""))</f>
        <v/>
      </c>
      <c r="G53" t="str">
        <f ca="1">IF(AND('Library Prep'!$J$12="CD", LEN(F53)&gt;0), VLOOKUP(F53, Indices!$F:$G, 2, FALSE), E53)</f>
        <v/>
      </c>
      <c r="H53" t="str">
        <f ca="1">IF(AND('Library Prep'!$J$12 = "CD", LEN('Library Prep'!$B48)&gt;0), 'Library Prep'!$D48&amp;"", IF(LEN($G53)&gt;0, VLOOKUP(G53&amp;"-5", Indices!$F:$G, 2,FALSE), ""))</f>
        <v/>
      </c>
      <c r="I53" t="str">
        <f>IF(AND('Library Prep'!$J$12 &lt;&gt; "CD", LEN('Library Prep'!$D48)&gt;0), 'Library Prep'!$D48, "")</f>
        <v/>
      </c>
    </row>
    <row r="54" spans="1:9">
      <c r="A54" t="str">
        <f>IF(AND(LEN(TRIM('Library Prep'!$C$2)) &gt; 0, LEN(TRIM('Library Prep'!$B49))&gt;0), 'Library Prep'!$B49 &amp; "-" &amp; 'Library Prep'!$C$2, "")</f>
        <v/>
      </c>
      <c r="C54" t="str">
        <f>IF(AND(LEN('Library Prep'!$J49)&gt;0, LEN(TRIM('Library Prep'!$B49)) &gt; 0), IF('Library Prep'!$J$12="CD", 'Library Prep'!$K49, RIGHT('Library Prep'!$J49, 1)), "")</f>
        <v/>
      </c>
      <c r="D54" t="str">
        <f>IF(LEN($C54)=0, "", IF('Library Prep'!$J$12 = "CD", VLOOKUP($C54, Indices!$H$8:$J$103, 2, FALSE), 'Library Prep'!$K49))</f>
        <v/>
      </c>
      <c r="E54" t="str">
        <f ca="1">IF(AND('Library Prep'!$J$12="CD", LEN(D54)&gt;0),
VLOOKUP($D54, Indices!$F:$G, 2, FALSE),
IF(LEN(D54)&gt;0,LEFT(VLOOKUP(D54, OFFSET(Indices!$H$8:$J$103, 0, MATCH('Library Prep'!$J49, Indices!$H$6:$AF$6,0)-1), 2,FALSE),LEN(VLOOKUP(D54, OFFSET(Indices!$H$8:$J$103, 0, MATCH('Library Prep'!$J49, Indices!$H$6:$AF$6,0)-1), 2,FALSE))-2), ""))</f>
        <v/>
      </c>
      <c r="F54" t="str">
        <f ca="1">IF(AND('Library Prep'!$J$12="CD", LEN($C54)&gt;0), VLOOKUP($C54, Indices!$H$8:$J$103, 3, FALSE), IF(AND(LEN($C54)&gt;0, LEN($E54)&gt;0), VLOOKUP($E54&amp;"-7", Indices!$F:$G, 2,FALSE), ""))</f>
        <v/>
      </c>
      <c r="G54" t="str">
        <f ca="1">IF(AND('Library Prep'!$J$12="CD", LEN(F54)&gt;0), VLOOKUP(F54, Indices!$F:$G, 2, FALSE), E54)</f>
        <v/>
      </c>
      <c r="H54" t="str">
        <f ca="1">IF(AND('Library Prep'!$J$12 = "CD", LEN('Library Prep'!$B49)&gt;0), 'Library Prep'!$D49&amp;"", IF(LEN($G54)&gt;0, VLOOKUP(G54&amp;"-5", Indices!$F:$G, 2,FALSE), ""))</f>
        <v/>
      </c>
      <c r="I54" t="str">
        <f>IF(AND('Library Prep'!$J$12 &lt;&gt; "CD", LEN('Library Prep'!$D49)&gt;0), 'Library Prep'!$D49, "")</f>
        <v/>
      </c>
    </row>
    <row r="55" spans="1:9">
      <c r="A55" t="str">
        <f>IF(AND(LEN(TRIM('Library Prep'!$C$2)) &gt; 0, LEN(TRIM('Library Prep'!$B50))&gt;0), 'Library Prep'!$B50 &amp; "-" &amp; 'Library Prep'!$C$2, "")</f>
        <v/>
      </c>
      <c r="C55" t="str">
        <f>IF(AND(LEN('Library Prep'!$J50)&gt;0, LEN(TRIM('Library Prep'!$B50)) &gt; 0), IF('Library Prep'!$J$12="CD", 'Library Prep'!$K50, RIGHT('Library Prep'!$J50, 1)), "")</f>
        <v/>
      </c>
      <c r="D55" t="str">
        <f>IF(LEN($C55)=0, "", IF('Library Prep'!$J$12 = "CD", VLOOKUP($C55, Indices!$H$8:$J$103, 2, FALSE), 'Library Prep'!$K50))</f>
        <v/>
      </c>
      <c r="E55" t="str">
        <f ca="1">IF(AND('Library Prep'!$J$12="CD", LEN(D55)&gt;0),
VLOOKUP($D55, Indices!$F:$G, 2, FALSE),
IF(LEN(D55)&gt;0,LEFT(VLOOKUP(D55, OFFSET(Indices!$H$8:$J$103, 0, MATCH('Library Prep'!$J50, Indices!$H$6:$AF$6,0)-1), 2,FALSE),LEN(VLOOKUP(D55, OFFSET(Indices!$H$8:$J$103, 0, MATCH('Library Prep'!$J50, Indices!$H$6:$AF$6,0)-1), 2,FALSE))-2), ""))</f>
        <v/>
      </c>
      <c r="F55" t="str">
        <f ca="1">IF(AND('Library Prep'!$J$12="CD", LEN($C55)&gt;0), VLOOKUP($C55, Indices!$H$8:$J$103, 3, FALSE), IF(AND(LEN($C55)&gt;0, LEN($E55)&gt;0), VLOOKUP($E55&amp;"-7", Indices!$F:$G, 2,FALSE), ""))</f>
        <v/>
      </c>
      <c r="G55" t="str">
        <f ca="1">IF(AND('Library Prep'!$J$12="CD", LEN(F55)&gt;0), VLOOKUP(F55, Indices!$F:$G, 2, FALSE), E55)</f>
        <v/>
      </c>
      <c r="H55" t="str">
        <f ca="1">IF(AND('Library Prep'!$J$12 = "CD", LEN('Library Prep'!$B50)&gt;0), 'Library Prep'!$D50&amp;"", IF(LEN($G55)&gt;0, VLOOKUP(G55&amp;"-5", Indices!$F:$G, 2,FALSE), ""))</f>
        <v/>
      </c>
      <c r="I55" t="str">
        <f>IF(AND('Library Prep'!$J$12 &lt;&gt; "CD", LEN('Library Prep'!$D50)&gt;0), 'Library Prep'!$D50, "")</f>
        <v/>
      </c>
    </row>
    <row r="56" spans="1:9">
      <c r="A56" t="str">
        <f>IF(AND(LEN(TRIM('Library Prep'!$C$2)) &gt; 0, LEN(TRIM('Library Prep'!$B51))&gt;0), 'Library Prep'!$B51 &amp; "-" &amp; 'Library Prep'!$C$2, "")</f>
        <v/>
      </c>
      <c r="C56" t="str">
        <f>IF(AND(LEN('Library Prep'!$J51)&gt;0, LEN(TRIM('Library Prep'!$B51)) &gt; 0), IF('Library Prep'!$J$12="CD", 'Library Prep'!$K51, RIGHT('Library Prep'!$J51, 1)), "")</f>
        <v/>
      </c>
      <c r="D56" t="str">
        <f>IF(LEN($C56)=0, "", IF('Library Prep'!$J$12 = "CD", VLOOKUP($C56, Indices!$H$8:$J$103, 2, FALSE), 'Library Prep'!$K51))</f>
        <v/>
      </c>
      <c r="E56" t="str">
        <f ca="1">IF(AND('Library Prep'!$J$12="CD", LEN(D56)&gt;0),
VLOOKUP($D56, Indices!$F:$G, 2, FALSE),
IF(LEN(D56)&gt;0,LEFT(VLOOKUP(D56, OFFSET(Indices!$H$8:$J$103, 0, MATCH('Library Prep'!$J51, Indices!$H$6:$AF$6,0)-1), 2,FALSE),LEN(VLOOKUP(D56, OFFSET(Indices!$H$8:$J$103, 0, MATCH('Library Prep'!$J51, Indices!$H$6:$AF$6,0)-1), 2,FALSE))-2), ""))</f>
        <v/>
      </c>
      <c r="F56" t="str">
        <f ca="1">IF(AND('Library Prep'!$J$12="CD", LEN($C56)&gt;0), VLOOKUP($C56, Indices!$H$8:$J$103, 3, FALSE), IF(AND(LEN($C56)&gt;0, LEN($E56)&gt;0), VLOOKUP($E56&amp;"-7", Indices!$F:$G, 2,FALSE), ""))</f>
        <v/>
      </c>
      <c r="G56" t="str">
        <f ca="1">IF(AND('Library Prep'!$J$12="CD", LEN(F56)&gt;0), VLOOKUP(F56, Indices!$F:$G, 2, FALSE), E56)</f>
        <v/>
      </c>
      <c r="H56" t="str">
        <f ca="1">IF(AND('Library Prep'!$J$12 = "CD", LEN('Library Prep'!$B51)&gt;0), 'Library Prep'!$D51&amp;"", IF(LEN($G56)&gt;0, VLOOKUP(G56&amp;"-5", Indices!$F:$G, 2,FALSE), ""))</f>
        <v/>
      </c>
      <c r="I56" t="str">
        <f>IF(AND('Library Prep'!$J$12 &lt;&gt; "CD", LEN('Library Prep'!$D51)&gt;0), 'Library Prep'!$D51, "")</f>
        <v/>
      </c>
    </row>
    <row r="57" spans="1:9">
      <c r="A57" t="str">
        <f>IF(AND(LEN(TRIM('Library Prep'!$C$2)) &gt; 0, LEN(TRIM('Library Prep'!$B52))&gt;0), 'Library Prep'!$B52 &amp; "-" &amp; 'Library Prep'!$C$2, "")</f>
        <v/>
      </c>
      <c r="C57" t="str">
        <f>IF(AND(LEN('Library Prep'!$J52)&gt;0, LEN(TRIM('Library Prep'!$B52)) &gt; 0), IF('Library Prep'!$J$12="CD", 'Library Prep'!$K52, RIGHT('Library Prep'!$J52, 1)), "")</f>
        <v/>
      </c>
      <c r="D57" t="str">
        <f>IF(LEN($C57)=0, "", IF('Library Prep'!$J$12 = "CD", VLOOKUP($C57, Indices!$H$8:$J$103, 2, FALSE), 'Library Prep'!$K52))</f>
        <v/>
      </c>
      <c r="E57" t="str">
        <f ca="1">IF(AND('Library Prep'!$J$12="CD", LEN(D57)&gt;0),
VLOOKUP($D57, Indices!$F:$G, 2, FALSE),
IF(LEN(D57)&gt;0,LEFT(VLOOKUP(D57, OFFSET(Indices!$H$8:$J$103, 0, MATCH('Library Prep'!$J52, Indices!$H$6:$AF$6,0)-1), 2,FALSE),LEN(VLOOKUP(D57, OFFSET(Indices!$H$8:$J$103, 0, MATCH('Library Prep'!$J52, Indices!$H$6:$AF$6,0)-1), 2,FALSE))-2), ""))</f>
        <v/>
      </c>
      <c r="F57" t="str">
        <f ca="1">IF(AND('Library Prep'!$J$12="CD", LEN($C57)&gt;0), VLOOKUP($C57, Indices!$H$8:$J$103, 3, FALSE), IF(AND(LEN($C57)&gt;0, LEN($E57)&gt;0), VLOOKUP($E57&amp;"-7", Indices!$F:$G, 2,FALSE), ""))</f>
        <v/>
      </c>
      <c r="G57" t="str">
        <f ca="1">IF(AND('Library Prep'!$J$12="CD", LEN(F57)&gt;0), VLOOKUP(F57, Indices!$F:$G, 2, FALSE), E57)</f>
        <v/>
      </c>
      <c r="H57" t="str">
        <f ca="1">IF(AND('Library Prep'!$J$12 = "CD", LEN('Library Prep'!$B52)&gt;0), 'Library Prep'!$D52&amp;"", IF(LEN($G57)&gt;0, VLOOKUP(G57&amp;"-5", Indices!$F:$G, 2,FALSE), ""))</f>
        <v/>
      </c>
      <c r="I57" t="str">
        <f>IF(AND('Library Prep'!$J$12 &lt;&gt; "CD", LEN('Library Prep'!$D52)&gt;0), 'Library Prep'!$D52, "")</f>
        <v/>
      </c>
    </row>
    <row r="58" spans="1:9">
      <c r="A58" t="str">
        <f>IF(AND(LEN(TRIM('Library Prep'!$C$2)) &gt; 0, LEN(TRIM('Library Prep'!$B53))&gt;0), 'Library Prep'!$B53 &amp; "-" &amp; 'Library Prep'!$C$2, "")</f>
        <v/>
      </c>
      <c r="C58" t="str">
        <f>IF(AND(LEN('Library Prep'!$J53)&gt;0, LEN(TRIM('Library Prep'!$B53)) &gt; 0), IF('Library Prep'!$J$12="CD", 'Library Prep'!$K53, RIGHT('Library Prep'!$J53, 1)), "")</f>
        <v/>
      </c>
      <c r="D58" t="str">
        <f>IF(LEN($C58)=0, "", IF('Library Prep'!$J$12 = "CD", VLOOKUP($C58, Indices!$H$8:$J$103, 2, FALSE), 'Library Prep'!$K53))</f>
        <v/>
      </c>
      <c r="E58" t="str">
        <f ca="1">IF(AND('Library Prep'!$J$12="CD", LEN(D58)&gt;0),
VLOOKUP($D58, Indices!$F:$G, 2, FALSE),
IF(LEN(D58)&gt;0,LEFT(VLOOKUP(D58, OFFSET(Indices!$H$8:$J$103, 0, MATCH('Library Prep'!$J53, Indices!$H$6:$AF$6,0)-1), 2,FALSE),LEN(VLOOKUP(D58, OFFSET(Indices!$H$8:$J$103, 0, MATCH('Library Prep'!$J53, Indices!$H$6:$AF$6,0)-1), 2,FALSE))-2), ""))</f>
        <v/>
      </c>
      <c r="F58" t="str">
        <f ca="1">IF(AND('Library Prep'!$J$12="CD", LEN($C58)&gt;0), VLOOKUP($C58, Indices!$H$8:$J$103, 3, FALSE), IF(AND(LEN($C58)&gt;0, LEN($E58)&gt;0), VLOOKUP($E58&amp;"-7", Indices!$F:$G, 2,FALSE), ""))</f>
        <v/>
      </c>
      <c r="G58" t="str">
        <f ca="1">IF(AND('Library Prep'!$J$12="CD", LEN(F58)&gt;0), VLOOKUP(F58, Indices!$F:$G, 2, FALSE), E58)</f>
        <v/>
      </c>
      <c r="H58" t="str">
        <f ca="1">IF(AND('Library Prep'!$J$12 = "CD", LEN('Library Prep'!$B53)&gt;0), 'Library Prep'!$D53&amp;"", IF(LEN($G58)&gt;0, VLOOKUP(G58&amp;"-5", Indices!$F:$G, 2,FALSE), ""))</f>
        <v/>
      </c>
      <c r="I58" t="str">
        <f>IF(AND('Library Prep'!$J$12 &lt;&gt; "CD", LEN('Library Prep'!$D53)&gt;0), 'Library Prep'!$D53, "")</f>
        <v/>
      </c>
    </row>
    <row r="59" spans="1:9">
      <c r="A59" t="str">
        <f>IF(AND(LEN(TRIM('Library Prep'!$C$2)) &gt; 0, LEN(TRIM('Library Prep'!$B54))&gt;0), 'Library Prep'!$B54 &amp; "-" &amp; 'Library Prep'!$C$2, "")</f>
        <v/>
      </c>
      <c r="C59" t="str">
        <f>IF(AND(LEN('Library Prep'!$J54)&gt;0, LEN(TRIM('Library Prep'!$B54)) &gt; 0), IF('Library Prep'!$J$12="CD", 'Library Prep'!$K54, RIGHT('Library Prep'!$J54, 1)), "")</f>
        <v/>
      </c>
      <c r="D59" t="str">
        <f>IF(LEN($C59)=0, "", IF('Library Prep'!$J$12 = "CD", VLOOKUP($C59, Indices!$H$8:$J$103, 2, FALSE), 'Library Prep'!$K54))</f>
        <v/>
      </c>
      <c r="E59" t="str">
        <f ca="1">IF(AND('Library Prep'!$J$12="CD", LEN(D59)&gt;0),
VLOOKUP($D59, Indices!$F:$G, 2, FALSE),
IF(LEN(D59)&gt;0,LEFT(VLOOKUP(D59, OFFSET(Indices!$H$8:$J$103, 0, MATCH('Library Prep'!$J54, Indices!$H$6:$AF$6,0)-1), 2,FALSE),LEN(VLOOKUP(D59, OFFSET(Indices!$H$8:$J$103, 0, MATCH('Library Prep'!$J54, Indices!$H$6:$AF$6,0)-1), 2,FALSE))-2), ""))</f>
        <v/>
      </c>
      <c r="F59" t="str">
        <f ca="1">IF(AND('Library Prep'!$J$12="CD", LEN($C59)&gt;0), VLOOKUP($C59, Indices!$H$8:$J$103, 3, FALSE), IF(AND(LEN($C59)&gt;0, LEN($E59)&gt;0), VLOOKUP($E59&amp;"-7", Indices!$F:$G, 2,FALSE), ""))</f>
        <v/>
      </c>
      <c r="G59" t="str">
        <f ca="1">IF(AND('Library Prep'!$J$12="CD", LEN(F59)&gt;0), VLOOKUP(F59, Indices!$F:$G, 2, FALSE), E59)</f>
        <v/>
      </c>
      <c r="H59" t="str">
        <f ca="1">IF(AND('Library Prep'!$J$12 = "CD", LEN('Library Prep'!$B54)&gt;0), 'Library Prep'!$D54&amp;"", IF(LEN($G59)&gt;0, VLOOKUP(G59&amp;"-5", Indices!$F:$G, 2,FALSE), ""))</f>
        <v/>
      </c>
      <c r="I59" t="str">
        <f>IF(AND('Library Prep'!$J$12 &lt;&gt; "CD", LEN('Library Prep'!$D54)&gt;0), 'Library Prep'!$D54, "")</f>
        <v/>
      </c>
    </row>
    <row r="60" spans="1:9">
      <c r="A60" t="str">
        <f>IF(AND(LEN(TRIM('Library Prep'!$C$2)) &gt; 0, LEN(TRIM('Library Prep'!$B55))&gt;0), 'Library Prep'!$B55 &amp; "-" &amp; 'Library Prep'!$C$2, "")</f>
        <v/>
      </c>
      <c r="C60" t="str">
        <f>IF(AND(LEN('Library Prep'!$J55)&gt;0, LEN(TRIM('Library Prep'!$B55)) &gt; 0), IF('Library Prep'!$J$12="CD", 'Library Prep'!$K55, RIGHT('Library Prep'!$J55, 1)), "")</f>
        <v/>
      </c>
      <c r="D60" t="str">
        <f>IF(LEN($C60)=0, "", IF('Library Prep'!$J$12 = "CD", VLOOKUP($C60, Indices!$H$8:$J$103, 2, FALSE), 'Library Prep'!$K55))</f>
        <v/>
      </c>
      <c r="E60" t="str">
        <f ca="1">IF(AND('Library Prep'!$J$12="CD", LEN(D60)&gt;0),
VLOOKUP($D60, Indices!$F:$G, 2, FALSE),
IF(LEN(D60)&gt;0,LEFT(VLOOKUP(D60, OFFSET(Indices!$H$8:$J$103, 0, MATCH('Library Prep'!$J55, Indices!$H$6:$AF$6,0)-1), 2,FALSE),LEN(VLOOKUP(D60, OFFSET(Indices!$H$8:$J$103, 0, MATCH('Library Prep'!$J55, Indices!$H$6:$AF$6,0)-1), 2,FALSE))-2), ""))</f>
        <v/>
      </c>
      <c r="F60" t="str">
        <f ca="1">IF(AND('Library Prep'!$J$12="CD", LEN($C60)&gt;0), VLOOKUP($C60, Indices!$H$8:$J$103, 3, FALSE), IF(AND(LEN($C60)&gt;0, LEN($E60)&gt;0), VLOOKUP($E60&amp;"-7", Indices!$F:$G, 2,FALSE), ""))</f>
        <v/>
      </c>
      <c r="G60" t="str">
        <f ca="1">IF(AND('Library Prep'!$J$12="CD", LEN(F60)&gt;0), VLOOKUP(F60, Indices!$F:$G, 2, FALSE), E60)</f>
        <v/>
      </c>
      <c r="H60" t="str">
        <f ca="1">IF(AND('Library Prep'!$J$12 = "CD", LEN('Library Prep'!$B55)&gt;0), 'Library Prep'!$D55&amp;"", IF(LEN($G60)&gt;0, VLOOKUP(G60&amp;"-5", Indices!$F:$G, 2,FALSE), ""))</f>
        <v/>
      </c>
      <c r="I60" t="str">
        <f>IF(AND('Library Prep'!$J$12 &lt;&gt; "CD", LEN('Library Prep'!$D55)&gt;0), 'Library Prep'!$D55, "")</f>
        <v/>
      </c>
    </row>
    <row r="61" spans="1:9">
      <c r="A61" t="str">
        <f>IF(AND(LEN(TRIM('Library Prep'!$C$2)) &gt; 0, LEN(TRIM('Library Prep'!$B56))&gt;0), 'Library Prep'!$B56 &amp; "-" &amp; 'Library Prep'!$C$2, "")</f>
        <v/>
      </c>
      <c r="C61" t="str">
        <f>IF(AND(LEN('Library Prep'!$J56)&gt;0, LEN(TRIM('Library Prep'!$B56)) &gt; 0), IF('Library Prep'!$J$12="CD", 'Library Prep'!$K56, RIGHT('Library Prep'!$J56, 1)), "")</f>
        <v/>
      </c>
      <c r="D61" t="str">
        <f>IF(LEN($C61)=0, "", IF('Library Prep'!$J$12 = "CD", VLOOKUP($C61, Indices!$H$8:$J$103, 2, FALSE), 'Library Prep'!$K56))</f>
        <v/>
      </c>
      <c r="E61" t="str">
        <f ca="1">IF(AND('Library Prep'!$J$12="CD", LEN(D61)&gt;0),
VLOOKUP($D61, Indices!$F:$G, 2, FALSE),
IF(LEN(D61)&gt;0,LEFT(VLOOKUP(D61, OFFSET(Indices!$H$8:$J$103, 0, MATCH('Library Prep'!$J56, Indices!$H$6:$AF$6,0)-1), 2,FALSE),LEN(VLOOKUP(D61, OFFSET(Indices!$H$8:$J$103, 0, MATCH('Library Prep'!$J56, Indices!$H$6:$AF$6,0)-1), 2,FALSE))-2), ""))</f>
        <v/>
      </c>
      <c r="F61" t="str">
        <f ca="1">IF(AND('Library Prep'!$J$12="CD", LEN($C61)&gt;0), VLOOKUP($C61, Indices!$H$8:$J$103, 3, FALSE), IF(AND(LEN($C61)&gt;0, LEN($E61)&gt;0), VLOOKUP($E61&amp;"-7", Indices!$F:$G, 2,FALSE), ""))</f>
        <v/>
      </c>
      <c r="G61" t="str">
        <f ca="1">IF(AND('Library Prep'!$J$12="CD", LEN(F61)&gt;0), VLOOKUP(F61, Indices!$F:$G, 2, FALSE), E61)</f>
        <v/>
      </c>
      <c r="H61" t="str">
        <f ca="1">IF(AND('Library Prep'!$J$12 = "CD", LEN('Library Prep'!$B56)&gt;0), 'Library Prep'!$D56&amp;"", IF(LEN($G61)&gt;0, VLOOKUP(G61&amp;"-5", Indices!$F:$G, 2,FALSE), ""))</f>
        <v/>
      </c>
      <c r="I61" t="str">
        <f>IF(AND('Library Prep'!$J$12 &lt;&gt; "CD", LEN('Library Prep'!$D56)&gt;0), 'Library Prep'!$D56, "")</f>
        <v/>
      </c>
    </row>
    <row r="62" spans="1:9">
      <c r="A62" t="str">
        <f>IF(AND(LEN(TRIM('Library Prep'!$C$2)) &gt; 0, LEN(TRIM('Library Prep'!$B57))&gt;0), 'Library Prep'!$B57 &amp; "-" &amp; 'Library Prep'!$C$2, "")</f>
        <v/>
      </c>
      <c r="C62" t="str">
        <f>IF(AND(LEN('Library Prep'!$J57)&gt;0, LEN(TRIM('Library Prep'!$B57)) &gt; 0), IF('Library Prep'!$J$12="CD", 'Library Prep'!$K57, RIGHT('Library Prep'!$J57, 1)), "")</f>
        <v/>
      </c>
      <c r="D62" t="str">
        <f>IF(LEN($C62)=0, "", IF('Library Prep'!$J$12 = "CD", VLOOKUP($C62, Indices!$H$8:$J$103, 2, FALSE), 'Library Prep'!$K57))</f>
        <v/>
      </c>
      <c r="E62" t="str">
        <f ca="1">IF(AND('Library Prep'!$J$12="CD", LEN(D62)&gt;0),
VLOOKUP($D62, Indices!$F:$G, 2, FALSE),
IF(LEN(D62)&gt;0,LEFT(VLOOKUP(D62, OFFSET(Indices!$H$8:$J$103, 0, MATCH('Library Prep'!$J57, Indices!$H$6:$AF$6,0)-1), 2,FALSE),LEN(VLOOKUP(D62, OFFSET(Indices!$H$8:$J$103, 0, MATCH('Library Prep'!$J57, Indices!$H$6:$AF$6,0)-1), 2,FALSE))-2), ""))</f>
        <v/>
      </c>
      <c r="F62" t="str">
        <f ca="1">IF(AND('Library Prep'!$J$12="CD", LEN($C62)&gt;0), VLOOKUP($C62, Indices!$H$8:$J$103, 3, FALSE), IF(AND(LEN($C62)&gt;0, LEN($E62)&gt;0), VLOOKUP($E62&amp;"-7", Indices!$F:$G, 2,FALSE), ""))</f>
        <v/>
      </c>
      <c r="G62" t="str">
        <f ca="1">IF(AND('Library Prep'!$J$12="CD", LEN(F62)&gt;0), VLOOKUP(F62, Indices!$F:$G, 2, FALSE), E62)</f>
        <v/>
      </c>
      <c r="H62" t="str">
        <f ca="1">IF(AND('Library Prep'!$J$12 = "CD", LEN('Library Prep'!$B57)&gt;0), 'Library Prep'!$D57&amp;"", IF(LEN($G62)&gt;0, VLOOKUP(G62&amp;"-5", Indices!$F:$G, 2,FALSE), ""))</f>
        <v/>
      </c>
      <c r="I62" t="str">
        <f>IF(AND('Library Prep'!$J$12 &lt;&gt; "CD", LEN('Library Prep'!$D57)&gt;0), 'Library Prep'!$D57, "")</f>
        <v/>
      </c>
    </row>
    <row r="63" spans="1:9">
      <c r="A63" t="str">
        <f>IF(AND(LEN(TRIM('Library Prep'!$C$2)) &gt; 0, LEN(TRIM('Library Prep'!$B58))&gt;0), 'Library Prep'!$B58 &amp; "-" &amp; 'Library Prep'!$C$2, "")</f>
        <v/>
      </c>
      <c r="C63" t="str">
        <f>IF(AND(LEN('Library Prep'!$J58)&gt;0, LEN(TRIM('Library Prep'!$B58)) &gt; 0), IF('Library Prep'!$J$12="CD", 'Library Prep'!$K58, RIGHT('Library Prep'!$J58, 1)), "")</f>
        <v/>
      </c>
      <c r="D63" t="str">
        <f>IF(LEN($C63)=0, "", IF('Library Prep'!$J$12 = "CD", VLOOKUP($C63, Indices!$H$8:$J$103, 2, FALSE), 'Library Prep'!$K58))</f>
        <v/>
      </c>
      <c r="E63" t="str">
        <f ca="1">IF(AND('Library Prep'!$J$12="CD", LEN(D63)&gt;0),
VLOOKUP($D63, Indices!$F:$G, 2, FALSE),
IF(LEN(D63)&gt;0,LEFT(VLOOKUP(D63, OFFSET(Indices!$H$8:$J$103, 0, MATCH('Library Prep'!$J58, Indices!$H$6:$AF$6,0)-1), 2,FALSE),LEN(VLOOKUP(D63, OFFSET(Indices!$H$8:$J$103, 0, MATCH('Library Prep'!$J58, Indices!$H$6:$AF$6,0)-1), 2,FALSE))-2), ""))</f>
        <v/>
      </c>
      <c r="F63" t="str">
        <f ca="1">IF(AND('Library Prep'!$J$12="CD", LEN($C63)&gt;0), VLOOKUP($C63, Indices!$H$8:$J$103, 3, FALSE), IF(AND(LEN($C63)&gt;0, LEN($E63)&gt;0), VLOOKUP($E63&amp;"-7", Indices!$F:$G, 2,FALSE), ""))</f>
        <v/>
      </c>
      <c r="G63" t="str">
        <f ca="1">IF(AND('Library Prep'!$J$12="CD", LEN(F63)&gt;0), VLOOKUP(F63, Indices!$F:$G, 2, FALSE), E63)</f>
        <v/>
      </c>
      <c r="H63" t="str">
        <f ca="1">IF(AND('Library Prep'!$J$12 = "CD", LEN('Library Prep'!$B58)&gt;0), 'Library Prep'!$D58&amp;"", IF(LEN($G63)&gt;0, VLOOKUP(G63&amp;"-5", Indices!$F:$G, 2,FALSE), ""))</f>
        <v/>
      </c>
      <c r="I63" t="str">
        <f>IF(AND('Library Prep'!$J$12 &lt;&gt; "CD", LEN('Library Prep'!$D58)&gt;0), 'Library Prep'!$D58, "")</f>
        <v/>
      </c>
    </row>
    <row r="64" spans="1:9">
      <c r="A64" t="str">
        <f>IF(AND(LEN(TRIM('Library Prep'!$C$2)) &gt; 0, LEN(TRIM('Library Prep'!$B59))&gt;0), 'Library Prep'!$B59 &amp; "-" &amp; 'Library Prep'!$C$2, "")</f>
        <v/>
      </c>
      <c r="C64" t="str">
        <f>IF(AND(LEN('Library Prep'!$J59)&gt;0, LEN(TRIM('Library Prep'!$B59)) &gt; 0), IF('Library Prep'!$J$12="CD", 'Library Prep'!$K59, RIGHT('Library Prep'!$J59, 1)), "")</f>
        <v/>
      </c>
      <c r="D64" t="str">
        <f>IF(LEN($C64)=0, "", IF('Library Prep'!$J$12 = "CD", VLOOKUP($C64, Indices!$H$8:$J$103, 2, FALSE), 'Library Prep'!$K59))</f>
        <v/>
      </c>
      <c r="E64" t="str">
        <f ca="1">IF(AND('Library Prep'!$J$12="CD", LEN(D64)&gt;0),
VLOOKUP($D64, Indices!$F:$G, 2, FALSE),
IF(LEN(D64)&gt;0,LEFT(VLOOKUP(D64, OFFSET(Indices!$H$8:$J$103, 0, MATCH('Library Prep'!$J59, Indices!$H$6:$AF$6,0)-1), 2,FALSE),LEN(VLOOKUP(D64, OFFSET(Indices!$H$8:$J$103, 0, MATCH('Library Prep'!$J59, Indices!$H$6:$AF$6,0)-1), 2,FALSE))-2), ""))</f>
        <v/>
      </c>
      <c r="F64" t="str">
        <f ca="1">IF(AND('Library Prep'!$J$12="CD", LEN($C64)&gt;0), VLOOKUP($C64, Indices!$H$8:$J$103, 3, FALSE), IF(AND(LEN($C64)&gt;0, LEN($E64)&gt;0), VLOOKUP($E64&amp;"-7", Indices!$F:$G, 2,FALSE), ""))</f>
        <v/>
      </c>
      <c r="G64" t="str">
        <f ca="1">IF(AND('Library Prep'!$J$12="CD", LEN(F64)&gt;0), VLOOKUP(F64, Indices!$F:$G, 2, FALSE), E64)</f>
        <v/>
      </c>
      <c r="H64" t="str">
        <f ca="1">IF(AND('Library Prep'!$J$12 = "CD", LEN('Library Prep'!$B59)&gt;0), 'Library Prep'!$D59&amp;"", IF(LEN($G64)&gt;0, VLOOKUP(G64&amp;"-5", Indices!$F:$G, 2,FALSE), ""))</f>
        <v/>
      </c>
      <c r="I64" t="str">
        <f>IF(AND('Library Prep'!$J$12 &lt;&gt; "CD", LEN('Library Prep'!$D59)&gt;0), 'Library Prep'!$D59, "")</f>
        <v/>
      </c>
    </row>
    <row r="65" spans="1:9">
      <c r="A65" t="str">
        <f>IF(AND(LEN(TRIM('Library Prep'!$C$2)) &gt; 0, LEN(TRIM('Library Prep'!$B60))&gt;0), 'Library Prep'!$B60 &amp; "-" &amp; 'Library Prep'!$C$2, "")</f>
        <v/>
      </c>
      <c r="C65" t="str">
        <f>IF(AND(LEN('Library Prep'!$J60)&gt;0, LEN(TRIM('Library Prep'!$B60)) &gt; 0), IF('Library Prep'!$J$12="CD", 'Library Prep'!$K60, RIGHT('Library Prep'!$J60, 1)), "")</f>
        <v/>
      </c>
      <c r="D65" t="str">
        <f>IF(LEN($C65)=0, "", IF('Library Prep'!$J$12 = "CD", VLOOKUP($C65, Indices!$H$8:$J$103, 2, FALSE), 'Library Prep'!$K60))</f>
        <v/>
      </c>
      <c r="E65" t="str">
        <f ca="1">IF(AND('Library Prep'!$J$12="CD", LEN(D65)&gt;0),
VLOOKUP($D65, Indices!$F:$G, 2, FALSE),
IF(LEN(D65)&gt;0,LEFT(VLOOKUP(D65, OFFSET(Indices!$H$8:$J$103, 0, MATCH('Library Prep'!$J60, Indices!$H$6:$AF$6,0)-1), 2,FALSE),LEN(VLOOKUP(D65, OFFSET(Indices!$H$8:$J$103, 0, MATCH('Library Prep'!$J60, Indices!$H$6:$AF$6,0)-1), 2,FALSE))-2), ""))</f>
        <v/>
      </c>
      <c r="F65" t="str">
        <f ca="1">IF(AND('Library Prep'!$J$12="CD", LEN($C65)&gt;0), VLOOKUP($C65, Indices!$H$8:$J$103, 3, FALSE), IF(AND(LEN($C65)&gt;0, LEN($E65)&gt;0), VLOOKUP($E65&amp;"-7", Indices!$F:$G, 2,FALSE), ""))</f>
        <v/>
      </c>
      <c r="G65" t="str">
        <f ca="1">IF(AND('Library Prep'!$J$12="CD", LEN(F65)&gt;0), VLOOKUP(F65, Indices!$F:$G, 2, FALSE), E65)</f>
        <v/>
      </c>
      <c r="H65" t="str">
        <f ca="1">IF(AND('Library Prep'!$J$12 = "CD", LEN('Library Prep'!$B60)&gt;0), 'Library Prep'!$D60&amp;"", IF(LEN($G65)&gt;0, VLOOKUP(G65&amp;"-5", Indices!$F:$G, 2,FALSE), ""))</f>
        <v/>
      </c>
      <c r="I65" t="str">
        <f>IF(AND('Library Prep'!$J$12 &lt;&gt; "CD", LEN('Library Prep'!$D60)&gt;0), 'Library Prep'!$D60, "")</f>
        <v/>
      </c>
    </row>
    <row r="66" spans="1:9">
      <c r="A66" t="str">
        <f>IF(AND(LEN(TRIM('Library Prep'!$C$2)) &gt; 0, LEN(TRIM('Library Prep'!$B61))&gt;0), 'Library Prep'!$B61 &amp; "-" &amp; 'Library Prep'!$C$2, "")</f>
        <v/>
      </c>
      <c r="C66" t="str">
        <f>IF(AND(LEN('Library Prep'!$J61)&gt;0, LEN(TRIM('Library Prep'!$B61)) &gt; 0), IF('Library Prep'!$J$12="CD", 'Library Prep'!$K61, RIGHT('Library Prep'!$J61, 1)), "")</f>
        <v/>
      </c>
      <c r="D66" t="str">
        <f>IF(LEN($C66)=0, "", IF('Library Prep'!$J$12 = "CD", VLOOKUP($C66, Indices!$H$8:$J$103, 2, FALSE), 'Library Prep'!$K61))</f>
        <v/>
      </c>
      <c r="E66" t="str">
        <f ca="1">IF(AND('Library Prep'!$J$12="CD", LEN(D66)&gt;0),
VLOOKUP($D66, Indices!$F:$G, 2, FALSE),
IF(LEN(D66)&gt;0,LEFT(VLOOKUP(D66, OFFSET(Indices!$H$8:$J$103, 0, MATCH('Library Prep'!$J61, Indices!$H$6:$AF$6,0)-1), 2,FALSE),LEN(VLOOKUP(D66, OFFSET(Indices!$H$8:$J$103, 0, MATCH('Library Prep'!$J61, Indices!$H$6:$AF$6,0)-1), 2,FALSE))-2), ""))</f>
        <v/>
      </c>
      <c r="F66" t="str">
        <f ca="1">IF(AND('Library Prep'!$J$12="CD", LEN($C66)&gt;0), VLOOKUP($C66, Indices!$H$8:$J$103, 3, FALSE), IF(AND(LEN($C66)&gt;0, LEN($E66)&gt;0), VLOOKUP($E66&amp;"-7", Indices!$F:$G, 2,FALSE), ""))</f>
        <v/>
      </c>
      <c r="G66" t="str">
        <f ca="1">IF(AND('Library Prep'!$J$12="CD", LEN(F66)&gt;0), VLOOKUP(F66, Indices!$F:$G, 2, FALSE), E66)</f>
        <v/>
      </c>
      <c r="H66" t="str">
        <f ca="1">IF(AND('Library Prep'!$J$12 = "CD", LEN('Library Prep'!$B61)&gt;0), 'Library Prep'!$D61&amp;"", IF(LEN($G66)&gt;0, VLOOKUP(G66&amp;"-5", Indices!$F:$G, 2,FALSE), ""))</f>
        <v/>
      </c>
      <c r="I66" t="str">
        <f>IF(AND('Library Prep'!$J$12 &lt;&gt; "CD", LEN('Library Prep'!$D61)&gt;0), 'Library Prep'!$D61, "")</f>
        <v/>
      </c>
    </row>
    <row r="67" spans="1:9">
      <c r="A67" t="str">
        <f>IF(AND(LEN(TRIM('Library Prep'!$C$2)) &gt; 0, LEN(TRIM('Library Prep'!$B62))&gt;0), 'Library Prep'!$B62 &amp; "-" &amp; 'Library Prep'!$C$2, "")</f>
        <v/>
      </c>
      <c r="C67" t="str">
        <f>IF(AND(LEN('Library Prep'!$J62)&gt;0, LEN(TRIM('Library Prep'!$B62)) &gt; 0), IF('Library Prep'!$J$12="CD", 'Library Prep'!$K62, RIGHT('Library Prep'!$J62, 1)), "")</f>
        <v/>
      </c>
      <c r="D67" t="str">
        <f>IF(LEN($C67)=0, "", IF('Library Prep'!$J$12 = "CD", VLOOKUP($C67, Indices!$H$8:$J$103, 2, FALSE), 'Library Prep'!$K62))</f>
        <v/>
      </c>
      <c r="E67" t="str">
        <f ca="1">IF(AND('Library Prep'!$J$12="CD", LEN(D67)&gt;0),
VLOOKUP($D67, Indices!$F:$G, 2, FALSE),
IF(LEN(D67)&gt;0,LEFT(VLOOKUP(D67, OFFSET(Indices!$H$8:$J$103, 0, MATCH('Library Prep'!$J62, Indices!$H$6:$AF$6,0)-1), 2,FALSE),LEN(VLOOKUP(D67, OFFSET(Indices!$H$8:$J$103, 0, MATCH('Library Prep'!$J62, Indices!$H$6:$AF$6,0)-1), 2,FALSE))-2), ""))</f>
        <v/>
      </c>
      <c r="F67" t="str">
        <f ca="1">IF(AND('Library Prep'!$J$12="CD", LEN($C67)&gt;0), VLOOKUP($C67, Indices!$H$8:$J$103, 3, FALSE), IF(AND(LEN($C67)&gt;0, LEN($E67)&gt;0), VLOOKUP($E67&amp;"-7", Indices!$F:$G, 2,FALSE), ""))</f>
        <v/>
      </c>
      <c r="G67" t="str">
        <f ca="1">IF(AND('Library Prep'!$J$12="CD", LEN(F67)&gt;0), VLOOKUP(F67, Indices!$F:$G, 2, FALSE), E67)</f>
        <v/>
      </c>
      <c r="H67" t="str">
        <f ca="1">IF(AND('Library Prep'!$J$12 = "CD", LEN('Library Prep'!$B62)&gt;0), 'Library Prep'!$D62&amp;"", IF(LEN($G67)&gt;0, VLOOKUP(G67&amp;"-5", Indices!$F:$G, 2,FALSE), ""))</f>
        <v/>
      </c>
      <c r="I67" t="str">
        <f>IF(AND('Library Prep'!$J$12 &lt;&gt; "CD", LEN('Library Prep'!$D62)&gt;0), 'Library Prep'!$D62, "")</f>
        <v/>
      </c>
    </row>
    <row r="68" spans="1:9">
      <c r="A68" t="str">
        <f>IF(AND(LEN(TRIM('Library Prep'!$C$2)) &gt; 0, LEN(TRIM('Library Prep'!$B63))&gt;0), 'Library Prep'!$B63 &amp; "-" &amp; 'Library Prep'!$C$2, "")</f>
        <v/>
      </c>
      <c r="C68" t="str">
        <f>IF(AND(LEN('Library Prep'!$J63)&gt;0, LEN(TRIM('Library Prep'!$B63)) &gt; 0), IF('Library Prep'!$J$12="CD", 'Library Prep'!$K63, RIGHT('Library Prep'!$J63, 1)), "")</f>
        <v/>
      </c>
      <c r="D68" t="str">
        <f>IF(LEN($C68)=0, "", IF('Library Prep'!$J$12 = "CD", VLOOKUP($C68, Indices!$H$8:$J$103, 2, FALSE), 'Library Prep'!$K63))</f>
        <v/>
      </c>
      <c r="E68" t="str">
        <f ca="1">IF(AND('Library Prep'!$J$12="CD", LEN(D68)&gt;0),
VLOOKUP($D68, Indices!$F:$G, 2, FALSE),
IF(LEN(D68)&gt;0,LEFT(VLOOKUP(D68, OFFSET(Indices!$H$8:$J$103, 0, MATCH('Library Prep'!$J63, Indices!$H$6:$AF$6,0)-1), 2,FALSE),LEN(VLOOKUP(D68, OFFSET(Indices!$H$8:$J$103, 0, MATCH('Library Prep'!$J63, Indices!$H$6:$AF$6,0)-1), 2,FALSE))-2), ""))</f>
        <v/>
      </c>
      <c r="F68" t="str">
        <f ca="1">IF(AND('Library Prep'!$J$12="CD", LEN($C68)&gt;0), VLOOKUP($C68, Indices!$H$8:$J$103, 3, FALSE), IF(AND(LEN($C68)&gt;0, LEN($E68)&gt;0), VLOOKUP($E68&amp;"-7", Indices!$F:$G, 2,FALSE), ""))</f>
        <v/>
      </c>
      <c r="G68" t="str">
        <f ca="1">IF(AND('Library Prep'!$J$12="CD", LEN(F68)&gt;0), VLOOKUP(F68, Indices!$F:$G, 2, FALSE), E68)</f>
        <v/>
      </c>
      <c r="H68" t="str">
        <f ca="1">IF(AND('Library Prep'!$J$12 = "CD", LEN('Library Prep'!$B63)&gt;0), 'Library Prep'!$D63&amp;"", IF(LEN($G68)&gt;0, VLOOKUP(G68&amp;"-5", Indices!$F:$G, 2,FALSE), ""))</f>
        <v/>
      </c>
      <c r="I68" t="str">
        <f>IF(AND('Library Prep'!$J$12 &lt;&gt; "CD", LEN('Library Prep'!$D63)&gt;0), 'Library Prep'!$D63, "")</f>
        <v/>
      </c>
    </row>
    <row r="69" spans="1:9">
      <c r="A69" t="str">
        <f>IF(AND(LEN(TRIM('Library Prep'!$C$2)) &gt; 0, LEN(TRIM('Library Prep'!$B64))&gt;0), 'Library Prep'!$B64 &amp; "-" &amp; 'Library Prep'!$C$2, "")</f>
        <v/>
      </c>
      <c r="C69" t="str">
        <f>IF(AND(LEN('Library Prep'!$J64)&gt;0, LEN(TRIM('Library Prep'!$B64)) &gt; 0), IF('Library Prep'!$J$12="CD", 'Library Prep'!$K64, RIGHT('Library Prep'!$J64, 1)), "")</f>
        <v/>
      </c>
      <c r="D69" t="str">
        <f>IF(LEN($C69)=0, "", IF('Library Prep'!$J$12 = "CD", VLOOKUP($C69, Indices!$H$8:$J$103, 2, FALSE), 'Library Prep'!$K64))</f>
        <v/>
      </c>
      <c r="E69" t="str">
        <f ca="1">IF(AND('Library Prep'!$J$12="CD", LEN(D69)&gt;0),
VLOOKUP($D69, Indices!$F:$G, 2, FALSE),
IF(LEN(D69)&gt;0,LEFT(VLOOKUP(D69, OFFSET(Indices!$H$8:$J$103, 0, MATCH('Library Prep'!$J64, Indices!$H$6:$AF$6,0)-1), 2,FALSE),LEN(VLOOKUP(D69, OFFSET(Indices!$H$8:$J$103, 0, MATCH('Library Prep'!$J64, Indices!$H$6:$AF$6,0)-1), 2,FALSE))-2), ""))</f>
        <v/>
      </c>
      <c r="F69" t="str">
        <f ca="1">IF(AND('Library Prep'!$J$12="CD", LEN($C69)&gt;0), VLOOKUP($C69, Indices!$H$8:$J$103, 3, FALSE), IF(AND(LEN($C69)&gt;0, LEN($E69)&gt;0), VLOOKUP($E69&amp;"-7", Indices!$F:$G, 2,FALSE), ""))</f>
        <v/>
      </c>
      <c r="G69" t="str">
        <f ca="1">IF(AND('Library Prep'!$J$12="CD", LEN(F69)&gt;0), VLOOKUP(F69, Indices!$F:$G, 2, FALSE), E69)</f>
        <v/>
      </c>
      <c r="H69" t="str">
        <f ca="1">IF(AND('Library Prep'!$J$12 = "CD", LEN('Library Prep'!$B64)&gt;0), 'Library Prep'!$D64&amp;"", IF(LEN($G69)&gt;0, VLOOKUP(G69&amp;"-5", Indices!$F:$G, 2,FALSE), ""))</f>
        <v/>
      </c>
      <c r="I69" t="str">
        <f>IF(AND('Library Prep'!$J$12 &lt;&gt; "CD", LEN('Library Prep'!$D64)&gt;0), 'Library Prep'!$D64, "")</f>
        <v/>
      </c>
    </row>
    <row r="70" spans="1:9">
      <c r="A70" t="str">
        <f>IF(AND(LEN(TRIM('Library Prep'!$C$2)) &gt; 0, LEN(TRIM('Library Prep'!$B65))&gt;0), 'Library Prep'!$B65 &amp; "-" &amp; 'Library Prep'!$C$2, "")</f>
        <v/>
      </c>
      <c r="C70" t="str">
        <f>IF(AND(LEN('Library Prep'!$J65)&gt;0, LEN(TRIM('Library Prep'!$B65)) &gt; 0), IF('Library Prep'!$J$12="CD", 'Library Prep'!$K65, RIGHT('Library Prep'!$J65, 1)), "")</f>
        <v/>
      </c>
      <c r="D70" t="str">
        <f>IF(LEN($C70)=0, "", IF('Library Prep'!$J$12 = "CD", VLOOKUP($C70, Indices!$H$8:$J$103, 2, FALSE), 'Library Prep'!$K65))</f>
        <v/>
      </c>
      <c r="E70" t="str">
        <f ca="1">IF(AND('Library Prep'!$J$12="CD", LEN(D70)&gt;0),
VLOOKUP($D70, Indices!$F:$G, 2, FALSE),
IF(LEN(D70)&gt;0,LEFT(VLOOKUP(D70, OFFSET(Indices!$H$8:$J$103, 0, MATCH('Library Prep'!$J65, Indices!$H$6:$AF$6,0)-1), 2,FALSE),LEN(VLOOKUP(D70, OFFSET(Indices!$H$8:$J$103, 0, MATCH('Library Prep'!$J65, Indices!$H$6:$AF$6,0)-1), 2,FALSE))-2), ""))</f>
        <v/>
      </c>
      <c r="F70" t="str">
        <f ca="1">IF(AND('Library Prep'!$J$12="CD", LEN($C70)&gt;0), VLOOKUP($C70, Indices!$H$8:$J$103, 3, FALSE), IF(AND(LEN($C70)&gt;0, LEN($E70)&gt;0), VLOOKUP($E70&amp;"-7", Indices!$F:$G, 2,FALSE), ""))</f>
        <v/>
      </c>
      <c r="G70" t="str">
        <f ca="1">IF(AND('Library Prep'!$J$12="CD", LEN(F70)&gt;0), VLOOKUP(F70, Indices!$F:$G, 2, FALSE), E70)</f>
        <v/>
      </c>
      <c r="H70" t="str">
        <f ca="1">IF(AND('Library Prep'!$J$12 = "CD", LEN('Library Prep'!$B65)&gt;0), 'Library Prep'!$D65&amp;"", IF(LEN($G70)&gt;0, VLOOKUP(G70&amp;"-5", Indices!$F:$G, 2,FALSE), ""))</f>
        <v/>
      </c>
      <c r="I70" t="str">
        <f>IF(AND('Library Prep'!$J$12 &lt;&gt; "CD", LEN('Library Prep'!$D65)&gt;0), 'Library Prep'!$D65, "")</f>
        <v/>
      </c>
    </row>
    <row r="71" spans="1:9">
      <c r="A71" t="str">
        <f>IF(AND(LEN(TRIM('Library Prep'!$C$2)) &gt; 0, LEN(TRIM('Library Prep'!$B66))&gt;0), 'Library Prep'!$B66 &amp; "-" &amp; 'Library Prep'!$C$2, "")</f>
        <v/>
      </c>
      <c r="C71" t="str">
        <f>IF(AND(LEN('Library Prep'!$J66)&gt;0, LEN(TRIM('Library Prep'!$B66)) &gt; 0), IF('Library Prep'!$J$12="CD", 'Library Prep'!$K66, RIGHT('Library Prep'!$J66, 1)), "")</f>
        <v/>
      </c>
      <c r="D71" t="str">
        <f>IF(LEN($C71)=0, "", IF('Library Prep'!$J$12 = "CD", VLOOKUP($C71, Indices!$H$8:$J$103, 2, FALSE), 'Library Prep'!$K66))</f>
        <v/>
      </c>
      <c r="E71" t="str">
        <f ca="1">IF(AND('Library Prep'!$J$12="CD", LEN(D71)&gt;0),
VLOOKUP($D71, Indices!$F:$G, 2, FALSE),
IF(LEN(D71)&gt;0,LEFT(VLOOKUP(D71, OFFSET(Indices!$H$8:$J$103, 0, MATCH('Library Prep'!$J66, Indices!$H$6:$AF$6,0)-1), 2,FALSE),LEN(VLOOKUP(D71, OFFSET(Indices!$H$8:$J$103, 0, MATCH('Library Prep'!$J66, Indices!$H$6:$AF$6,0)-1), 2,FALSE))-2), ""))</f>
        <v/>
      </c>
      <c r="F71" t="str">
        <f ca="1">IF(AND('Library Prep'!$J$12="CD", LEN($C71)&gt;0), VLOOKUP($C71, Indices!$H$8:$J$103, 3, FALSE), IF(AND(LEN($C71)&gt;0, LEN($E71)&gt;0), VLOOKUP($E71&amp;"-7", Indices!$F:$G, 2,FALSE), ""))</f>
        <v/>
      </c>
      <c r="G71" t="str">
        <f ca="1">IF(AND('Library Prep'!$J$12="CD", LEN(F71)&gt;0), VLOOKUP(F71, Indices!$F:$G, 2, FALSE), E71)</f>
        <v/>
      </c>
      <c r="H71" t="str">
        <f ca="1">IF(AND('Library Prep'!$J$12 = "CD", LEN('Library Prep'!$B66)&gt;0), 'Library Prep'!$D66&amp;"", IF(LEN($G71)&gt;0, VLOOKUP(G71&amp;"-5", Indices!$F:$G, 2,FALSE), ""))</f>
        <v/>
      </c>
      <c r="I71" t="str">
        <f>IF(AND('Library Prep'!$J$12 &lt;&gt; "CD", LEN('Library Prep'!$D66)&gt;0), 'Library Prep'!$D66, "")</f>
        <v/>
      </c>
    </row>
    <row r="72" spans="1:9">
      <c r="A72" t="str">
        <f>IF(AND(LEN(TRIM('Library Prep'!$C$2)) &gt; 0, LEN(TRIM('Library Prep'!$B67))&gt;0), 'Library Prep'!$B67 &amp; "-" &amp; 'Library Prep'!$C$2, "")</f>
        <v/>
      </c>
      <c r="C72" t="str">
        <f>IF(AND(LEN('Library Prep'!$J67)&gt;0, LEN(TRIM('Library Prep'!$B67)) &gt; 0), IF('Library Prep'!$J$12="CD", 'Library Prep'!$K67, RIGHT('Library Prep'!$J67, 1)), "")</f>
        <v/>
      </c>
      <c r="D72" t="str">
        <f>IF(LEN($C72)=0, "", IF('Library Prep'!$J$12 = "CD", VLOOKUP($C72, Indices!$H$8:$J$103, 2, FALSE), 'Library Prep'!$K67))</f>
        <v/>
      </c>
      <c r="E72" t="str">
        <f ca="1">IF(AND('Library Prep'!$J$12="CD", LEN(D72)&gt;0),
VLOOKUP($D72, Indices!$F:$G, 2, FALSE),
IF(LEN(D72)&gt;0,LEFT(VLOOKUP(D72, OFFSET(Indices!$H$8:$J$103, 0, MATCH('Library Prep'!$J67, Indices!$H$6:$AF$6,0)-1), 2,FALSE),LEN(VLOOKUP(D72, OFFSET(Indices!$H$8:$J$103, 0, MATCH('Library Prep'!$J67, Indices!$H$6:$AF$6,0)-1), 2,FALSE))-2), ""))</f>
        <v/>
      </c>
      <c r="F72" t="str">
        <f ca="1">IF(AND('Library Prep'!$J$12="CD", LEN($C72)&gt;0), VLOOKUP($C72, Indices!$H$8:$J$103, 3, FALSE), IF(AND(LEN($C72)&gt;0, LEN($E72)&gt;0), VLOOKUP($E72&amp;"-7", Indices!$F:$G, 2,FALSE), ""))</f>
        <v/>
      </c>
      <c r="G72" t="str">
        <f ca="1">IF(AND('Library Prep'!$J$12="CD", LEN(F72)&gt;0), VLOOKUP(F72, Indices!$F:$G, 2, FALSE), E72)</f>
        <v/>
      </c>
      <c r="H72" t="str">
        <f ca="1">IF(AND('Library Prep'!$J$12 = "CD", LEN('Library Prep'!$B67)&gt;0), 'Library Prep'!$D67&amp;"", IF(LEN($G72)&gt;0, VLOOKUP(G72&amp;"-5", Indices!$F:$G, 2,FALSE), ""))</f>
        <v/>
      </c>
      <c r="I72" t="str">
        <f>IF(AND('Library Prep'!$J$12 &lt;&gt; "CD", LEN('Library Prep'!$D67)&gt;0), 'Library Prep'!$D67, "")</f>
        <v/>
      </c>
    </row>
    <row r="73" spans="1:9">
      <c r="A73" t="str">
        <f>IF(AND(LEN(TRIM('Library Prep'!$C$2)) &gt; 0, LEN(TRIM('Library Prep'!$B68))&gt;0), 'Library Prep'!$B68 &amp; "-" &amp; 'Library Prep'!$C$2, "")</f>
        <v/>
      </c>
      <c r="C73" t="str">
        <f>IF(AND(LEN('Library Prep'!$J68)&gt;0, LEN(TRIM('Library Prep'!$B68)) &gt; 0), IF('Library Prep'!$J$12="CD", 'Library Prep'!$K68, RIGHT('Library Prep'!$J68, 1)), "")</f>
        <v/>
      </c>
      <c r="D73" t="str">
        <f>IF(LEN($C73)=0, "", IF('Library Prep'!$J$12 = "CD", VLOOKUP($C73, Indices!$H$8:$J$103, 2, FALSE), 'Library Prep'!$K68))</f>
        <v/>
      </c>
      <c r="E73" t="str">
        <f ca="1">IF(AND('Library Prep'!$J$12="CD", LEN(D73)&gt;0),
VLOOKUP($D73, Indices!$F:$G, 2, FALSE),
IF(LEN(D73)&gt;0,LEFT(VLOOKUP(D73, OFFSET(Indices!$H$8:$J$103, 0, MATCH('Library Prep'!$J68, Indices!$H$6:$AF$6,0)-1), 2,FALSE),LEN(VLOOKUP(D73, OFFSET(Indices!$H$8:$J$103, 0, MATCH('Library Prep'!$J68, Indices!$H$6:$AF$6,0)-1), 2,FALSE))-2), ""))</f>
        <v/>
      </c>
      <c r="F73" t="str">
        <f ca="1">IF(AND('Library Prep'!$J$12="CD", LEN($C73)&gt;0), VLOOKUP($C73, Indices!$H$8:$J$103, 3, FALSE), IF(AND(LEN($C73)&gt;0, LEN($E73)&gt;0), VLOOKUP($E73&amp;"-7", Indices!$F:$G, 2,FALSE), ""))</f>
        <v/>
      </c>
      <c r="G73" t="str">
        <f ca="1">IF(AND('Library Prep'!$J$12="CD", LEN(F73)&gt;0), VLOOKUP(F73, Indices!$F:$G, 2, FALSE), E73)</f>
        <v/>
      </c>
      <c r="H73" t="str">
        <f ca="1">IF(AND('Library Prep'!$J$12 = "CD", LEN('Library Prep'!$B68)&gt;0), 'Library Prep'!$D68&amp;"", IF(LEN($G73)&gt;0, VLOOKUP(G73&amp;"-5", Indices!$F:$G, 2,FALSE), ""))</f>
        <v/>
      </c>
      <c r="I73" t="str">
        <f>IF(AND('Library Prep'!$J$12 &lt;&gt; "CD", LEN('Library Prep'!$D68)&gt;0), 'Library Prep'!$D68, "")</f>
        <v/>
      </c>
    </row>
    <row r="74" spans="1:9">
      <c r="A74" t="str">
        <f>IF(AND(LEN(TRIM('Library Prep'!$C$2)) &gt; 0, LEN(TRIM('Library Prep'!$B69))&gt;0), 'Library Prep'!$B69 &amp; "-" &amp; 'Library Prep'!$C$2, "")</f>
        <v/>
      </c>
      <c r="C74" t="str">
        <f>IF(AND(LEN('Library Prep'!$J69)&gt;0, LEN(TRIM('Library Prep'!$B69)) &gt; 0), IF('Library Prep'!$J$12="CD", 'Library Prep'!$K69, RIGHT('Library Prep'!$J69, 1)), "")</f>
        <v/>
      </c>
      <c r="D74" t="str">
        <f>IF(LEN($C74)=0, "", IF('Library Prep'!$J$12 = "CD", VLOOKUP($C74, Indices!$H$8:$J$103, 2, FALSE), 'Library Prep'!$K69))</f>
        <v/>
      </c>
      <c r="E74" t="str">
        <f ca="1">IF(AND('Library Prep'!$J$12="CD", LEN(D74)&gt;0),
VLOOKUP($D74, Indices!$F:$G, 2, FALSE),
IF(LEN(D74)&gt;0,LEFT(VLOOKUP(D74, OFFSET(Indices!$H$8:$J$103, 0, MATCH('Library Prep'!$J69, Indices!$H$6:$AF$6,0)-1), 2,FALSE),LEN(VLOOKUP(D74, OFFSET(Indices!$H$8:$J$103, 0, MATCH('Library Prep'!$J69, Indices!$H$6:$AF$6,0)-1), 2,FALSE))-2), ""))</f>
        <v/>
      </c>
      <c r="F74" t="str">
        <f ca="1">IF(AND('Library Prep'!$J$12="CD", LEN($C74)&gt;0), VLOOKUP($C74, Indices!$H$8:$J$103, 3, FALSE), IF(AND(LEN($C74)&gt;0, LEN($E74)&gt;0), VLOOKUP($E74&amp;"-7", Indices!$F:$G, 2,FALSE), ""))</f>
        <v/>
      </c>
      <c r="G74" t="str">
        <f ca="1">IF(AND('Library Prep'!$J$12="CD", LEN(F74)&gt;0), VLOOKUP(F74, Indices!$F:$G, 2, FALSE), E74)</f>
        <v/>
      </c>
      <c r="H74" t="str">
        <f ca="1">IF(AND('Library Prep'!$J$12 = "CD", LEN('Library Prep'!$B69)&gt;0), 'Library Prep'!$D69&amp;"", IF(LEN($G74)&gt;0, VLOOKUP(G74&amp;"-5", Indices!$F:$G, 2,FALSE), ""))</f>
        <v/>
      </c>
      <c r="I74" t="str">
        <f>IF(AND('Library Prep'!$J$12 &lt;&gt; "CD", LEN('Library Prep'!$D69)&gt;0), 'Library Prep'!$D69, "")</f>
        <v/>
      </c>
    </row>
    <row r="75" spans="1:9">
      <c r="A75" t="str">
        <f>IF(AND(LEN(TRIM('Library Prep'!$C$2)) &gt; 0, LEN(TRIM('Library Prep'!$B70))&gt;0), 'Library Prep'!$B70 &amp; "-" &amp; 'Library Prep'!$C$2, "")</f>
        <v/>
      </c>
      <c r="C75" t="str">
        <f>IF(AND(LEN('Library Prep'!$J70)&gt;0, LEN(TRIM('Library Prep'!$B70)) &gt; 0), IF('Library Prep'!$J$12="CD", 'Library Prep'!$K70, RIGHT('Library Prep'!$J70, 1)), "")</f>
        <v/>
      </c>
      <c r="D75" t="str">
        <f>IF(LEN($C75)=0, "", IF('Library Prep'!$J$12 = "CD", VLOOKUP($C75, Indices!$H$8:$J$103, 2, FALSE), 'Library Prep'!$K70))</f>
        <v/>
      </c>
      <c r="E75" t="str">
        <f ca="1">IF(AND('Library Prep'!$J$12="CD", LEN(D75)&gt;0),
VLOOKUP($D75, Indices!$F:$G, 2, FALSE),
IF(LEN(D75)&gt;0,LEFT(VLOOKUP(D75, OFFSET(Indices!$H$8:$J$103, 0, MATCH('Library Prep'!$J70, Indices!$H$6:$AF$6,0)-1), 2,FALSE),LEN(VLOOKUP(D75, OFFSET(Indices!$H$8:$J$103, 0, MATCH('Library Prep'!$J70, Indices!$H$6:$AF$6,0)-1), 2,FALSE))-2), ""))</f>
        <v/>
      </c>
      <c r="F75" t="str">
        <f ca="1">IF(AND('Library Prep'!$J$12="CD", LEN($C75)&gt;0), VLOOKUP($C75, Indices!$H$8:$J$103, 3, FALSE), IF(AND(LEN($C75)&gt;0, LEN($E75)&gt;0), VLOOKUP($E75&amp;"-7", Indices!$F:$G, 2,FALSE), ""))</f>
        <v/>
      </c>
      <c r="G75" t="str">
        <f ca="1">IF(AND('Library Prep'!$J$12="CD", LEN(F75)&gt;0), VLOOKUP(F75, Indices!$F:$G, 2, FALSE), E75)</f>
        <v/>
      </c>
      <c r="H75" t="str">
        <f ca="1">IF(AND('Library Prep'!$J$12 = "CD", LEN('Library Prep'!$B70)&gt;0), 'Library Prep'!$D70&amp;"", IF(LEN($G75)&gt;0, VLOOKUP(G75&amp;"-5", Indices!$F:$G, 2,FALSE), ""))</f>
        <v/>
      </c>
      <c r="I75" t="str">
        <f>IF(AND('Library Prep'!$J$12 &lt;&gt; "CD", LEN('Library Prep'!$D70)&gt;0), 'Library Prep'!$D70, "")</f>
        <v/>
      </c>
    </row>
    <row r="76" spans="1:9">
      <c r="A76" t="str">
        <f>IF(AND(LEN(TRIM('Library Prep'!$C$2)) &gt; 0, LEN(TRIM('Library Prep'!$B71))&gt;0), 'Library Prep'!$B71 &amp; "-" &amp; 'Library Prep'!$C$2, "")</f>
        <v/>
      </c>
      <c r="C76" t="str">
        <f>IF(AND(LEN('Library Prep'!$J71)&gt;0, LEN(TRIM('Library Prep'!$B71)) &gt; 0), IF('Library Prep'!$J$12="CD", 'Library Prep'!$K71, RIGHT('Library Prep'!$J71, 1)), "")</f>
        <v/>
      </c>
      <c r="D76" t="str">
        <f>IF(LEN($C76)=0, "", IF('Library Prep'!$J$12 = "CD", VLOOKUP($C76, Indices!$H$8:$J$103, 2, FALSE), 'Library Prep'!$K71))</f>
        <v/>
      </c>
      <c r="E76" t="str">
        <f ca="1">IF(AND('Library Prep'!$J$12="CD", LEN(D76)&gt;0),
VLOOKUP($D76, Indices!$F:$G, 2, FALSE),
IF(LEN(D76)&gt;0,LEFT(VLOOKUP(D76, OFFSET(Indices!$H$8:$J$103, 0, MATCH('Library Prep'!$J71, Indices!$H$6:$AF$6,0)-1), 2,FALSE),LEN(VLOOKUP(D76, OFFSET(Indices!$H$8:$J$103, 0, MATCH('Library Prep'!$J71, Indices!$H$6:$AF$6,0)-1), 2,FALSE))-2), ""))</f>
        <v/>
      </c>
      <c r="F76" t="str">
        <f ca="1">IF(AND('Library Prep'!$J$12="CD", LEN($C76)&gt;0), VLOOKUP($C76, Indices!$H$8:$J$103, 3, FALSE), IF(AND(LEN($C76)&gt;0, LEN($E76)&gt;0), VLOOKUP($E76&amp;"-7", Indices!$F:$G, 2,FALSE), ""))</f>
        <v/>
      </c>
      <c r="G76" t="str">
        <f ca="1">IF(AND('Library Prep'!$J$12="CD", LEN(F76)&gt;0), VLOOKUP(F76, Indices!$F:$G, 2, FALSE), E76)</f>
        <v/>
      </c>
      <c r="H76" t="str">
        <f ca="1">IF(AND('Library Prep'!$J$12 = "CD", LEN('Library Prep'!$B71)&gt;0), 'Library Prep'!$D71&amp;"", IF(LEN($G76)&gt;0, VLOOKUP(G76&amp;"-5", Indices!$F:$G, 2,FALSE), ""))</f>
        <v/>
      </c>
      <c r="I76" t="str">
        <f>IF(AND('Library Prep'!$J$12 &lt;&gt; "CD", LEN('Library Prep'!$D71)&gt;0), 'Library Prep'!$D71, "")</f>
        <v/>
      </c>
    </row>
    <row r="77" spans="1:9">
      <c r="A77" t="str">
        <f>IF(AND(LEN(TRIM('Library Prep'!$C$2)) &gt; 0, LEN(TRIM('Library Prep'!$B72))&gt;0), 'Library Prep'!$B72 &amp; "-" &amp; 'Library Prep'!$C$2, "")</f>
        <v/>
      </c>
      <c r="C77" t="str">
        <f>IF(AND(LEN('Library Prep'!$J72)&gt;0, LEN(TRIM('Library Prep'!$B72)) &gt; 0), IF('Library Prep'!$J$12="CD", 'Library Prep'!$K72, RIGHT('Library Prep'!$J72, 1)), "")</f>
        <v/>
      </c>
      <c r="D77" t="str">
        <f>IF(LEN($C77)=0, "", IF('Library Prep'!$J$12 = "CD", VLOOKUP($C77, Indices!$H$8:$J$103, 2, FALSE), 'Library Prep'!$K72))</f>
        <v/>
      </c>
      <c r="E77" t="str">
        <f ca="1">IF(AND('Library Prep'!$J$12="CD", LEN(D77)&gt;0),
VLOOKUP($D77, Indices!$F:$G, 2, FALSE),
IF(LEN(D77)&gt;0,LEFT(VLOOKUP(D77, OFFSET(Indices!$H$8:$J$103, 0, MATCH('Library Prep'!$J72, Indices!$H$6:$AF$6,0)-1), 2,FALSE),LEN(VLOOKUP(D77, OFFSET(Indices!$H$8:$J$103, 0, MATCH('Library Prep'!$J72, Indices!$H$6:$AF$6,0)-1), 2,FALSE))-2), ""))</f>
        <v/>
      </c>
      <c r="F77" t="str">
        <f ca="1">IF(AND('Library Prep'!$J$12="CD", LEN($C77)&gt;0), VLOOKUP($C77, Indices!$H$8:$J$103, 3, FALSE), IF(AND(LEN($C77)&gt;0, LEN($E77)&gt;0), VLOOKUP($E77&amp;"-7", Indices!$F:$G, 2,FALSE), ""))</f>
        <v/>
      </c>
      <c r="G77" t="str">
        <f ca="1">IF(AND('Library Prep'!$J$12="CD", LEN(F77)&gt;0), VLOOKUP(F77, Indices!$F:$G, 2, FALSE), E77)</f>
        <v/>
      </c>
      <c r="H77" t="str">
        <f ca="1">IF(AND('Library Prep'!$J$12 = "CD", LEN('Library Prep'!$B72)&gt;0), 'Library Prep'!$D72&amp;"", IF(LEN($G77)&gt;0, VLOOKUP(G77&amp;"-5", Indices!$F:$G, 2,FALSE), ""))</f>
        <v/>
      </c>
      <c r="I77" t="str">
        <f>IF(AND('Library Prep'!$J$12 &lt;&gt; "CD", LEN('Library Prep'!$D72)&gt;0), 'Library Prep'!$D72, "")</f>
        <v/>
      </c>
    </row>
    <row r="78" spans="1:9">
      <c r="A78" t="str">
        <f>IF(AND(LEN(TRIM('Library Prep'!$C$2)) &gt; 0, LEN(TRIM('Library Prep'!$B73))&gt;0), 'Library Prep'!$B73 &amp; "-" &amp; 'Library Prep'!$C$2, "")</f>
        <v/>
      </c>
      <c r="C78" t="str">
        <f>IF(AND(LEN('Library Prep'!$J73)&gt;0, LEN(TRIM('Library Prep'!$B73)) &gt; 0), IF('Library Prep'!$J$12="CD", 'Library Prep'!$K73, RIGHT('Library Prep'!$J73, 1)), "")</f>
        <v/>
      </c>
      <c r="D78" t="str">
        <f>IF(LEN($C78)=0, "", IF('Library Prep'!$J$12 = "CD", VLOOKUP($C78, Indices!$H$8:$J$103, 2, FALSE), 'Library Prep'!$K73))</f>
        <v/>
      </c>
      <c r="E78" t="str">
        <f ca="1">IF(AND('Library Prep'!$J$12="CD", LEN(D78)&gt;0),
VLOOKUP($D78, Indices!$F:$G, 2, FALSE),
IF(LEN(D78)&gt;0,LEFT(VLOOKUP(D78, OFFSET(Indices!$H$8:$J$103, 0, MATCH('Library Prep'!$J73, Indices!$H$6:$AF$6,0)-1), 2,FALSE),LEN(VLOOKUP(D78, OFFSET(Indices!$H$8:$J$103, 0, MATCH('Library Prep'!$J73, Indices!$H$6:$AF$6,0)-1), 2,FALSE))-2), ""))</f>
        <v/>
      </c>
      <c r="F78" t="str">
        <f ca="1">IF(AND('Library Prep'!$J$12="CD", LEN($C78)&gt;0), VLOOKUP($C78, Indices!$H$8:$J$103, 3, FALSE), IF(AND(LEN($C78)&gt;0, LEN($E78)&gt;0), VLOOKUP($E78&amp;"-7", Indices!$F:$G, 2,FALSE), ""))</f>
        <v/>
      </c>
      <c r="G78" t="str">
        <f ca="1">IF(AND('Library Prep'!$J$12="CD", LEN(F78)&gt;0), VLOOKUP(F78, Indices!$F:$G, 2, FALSE), E78)</f>
        <v/>
      </c>
      <c r="H78" t="str">
        <f ca="1">IF(AND('Library Prep'!$J$12 = "CD", LEN('Library Prep'!$B73)&gt;0), 'Library Prep'!$D73&amp;"", IF(LEN($G78)&gt;0, VLOOKUP(G78&amp;"-5", Indices!$F:$G, 2,FALSE), ""))</f>
        <v/>
      </c>
      <c r="I78" t="str">
        <f>IF(AND('Library Prep'!$J$12 &lt;&gt; "CD", LEN('Library Prep'!$D73)&gt;0), 'Library Prep'!$D73, "")</f>
        <v/>
      </c>
    </row>
    <row r="79" spans="1:9">
      <c r="A79" t="str">
        <f>IF(AND(LEN(TRIM('Library Prep'!$C$2)) &gt; 0, LEN(TRIM('Library Prep'!$B74))&gt;0), 'Library Prep'!$B74 &amp; "-" &amp; 'Library Prep'!$C$2, "")</f>
        <v/>
      </c>
      <c r="C79" t="str">
        <f>IF(AND(LEN('Library Prep'!$J74)&gt;0, LEN(TRIM('Library Prep'!$B74)) &gt; 0), IF('Library Prep'!$J$12="CD", 'Library Prep'!$K74, RIGHT('Library Prep'!$J74, 1)), "")</f>
        <v/>
      </c>
      <c r="D79" t="str">
        <f>IF(LEN($C79)=0, "", IF('Library Prep'!$J$12 = "CD", VLOOKUP($C79, Indices!$H$8:$J$103, 2, FALSE), 'Library Prep'!$K74))</f>
        <v/>
      </c>
      <c r="E79" t="str">
        <f ca="1">IF(AND('Library Prep'!$J$12="CD", LEN(D79)&gt;0),
VLOOKUP($D79, Indices!$F:$G, 2, FALSE),
IF(LEN(D79)&gt;0,LEFT(VLOOKUP(D79, OFFSET(Indices!$H$8:$J$103, 0, MATCH('Library Prep'!$J74, Indices!$H$6:$AF$6,0)-1), 2,FALSE),LEN(VLOOKUP(D79, OFFSET(Indices!$H$8:$J$103, 0, MATCH('Library Prep'!$J74, Indices!$H$6:$AF$6,0)-1), 2,FALSE))-2), ""))</f>
        <v/>
      </c>
      <c r="F79" t="str">
        <f ca="1">IF(AND('Library Prep'!$J$12="CD", LEN($C79)&gt;0), VLOOKUP($C79, Indices!$H$8:$J$103, 3, FALSE), IF(AND(LEN($C79)&gt;0, LEN($E79)&gt;0), VLOOKUP($E79&amp;"-7", Indices!$F:$G, 2,FALSE), ""))</f>
        <v/>
      </c>
      <c r="G79" t="str">
        <f ca="1">IF(AND('Library Prep'!$J$12="CD", LEN(F79)&gt;0), VLOOKUP(F79, Indices!$F:$G, 2, FALSE), E79)</f>
        <v/>
      </c>
      <c r="H79" t="str">
        <f ca="1">IF(AND('Library Prep'!$J$12 = "CD", LEN('Library Prep'!$B74)&gt;0), 'Library Prep'!$D74&amp;"", IF(LEN($G79)&gt;0, VLOOKUP(G79&amp;"-5", Indices!$F:$G, 2,FALSE), ""))</f>
        <v/>
      </c>
      <c r="I79" t="str">
        <f>IF(AND('Library Prep'!$J$12 &lt;&gt; "CD", LEN('Library Prep'!$D74)&gt;0), 'Library Prep'!$D74, "")</f>
        <v/>
      </c>
    </row>
    <row r="80" spans="1:9">
      <c r="A80" t="str">
        <f>IF(AND(LEN(TRIM('Library Prep'!$C$2)) &gt; 0, LEN(TRIM('Library Prep'!$B75))&gt;0), 'Library Prep'!$B75 &amp; "-" &amp; 'Library Prep'!$C$2, "")</f>
        <v/>
      </c>
      <c r="C80" t="str">
        <f>IF(AND(LEN('Library Prep'!$J75)&gt;0, LEN(TRIM('Library Prep'!$B75)) &gt; 0), IF('Library Prep'!$J$12="CD", 'Library Prep'!$K75, RIGHT('Library Prep'!$J75, 1)), "")</f>
        <v/>
      </c>
      <c r="D80" t="str">
        <f>IF(LEN($C80)=0, "", IF('Library Prep'!$J$12 = "CD", VLOOKUP($C80, Indices!$H$8:$J$103, 2, FALSE), 'Library Prep'!$K75))</f>
        <v/>
      </c>
      <c r="E80" t="str">
        <f ca="1">IF(AND('Library Prep'!$J$12="CD", LEN(D80)&gt;0),
VLOOKUP($D80, Indices!$F:$G, 2, FALSE),
IF(LEN(D80)&gt;0,LEFT(VLOOKUP(D80, OFFSET(Indices!$H$8:$J$103, 0, MATCH('Library Prep'!$J75, Indices!$H$6:$AF$6,0)-1), 2,FALSE),LEN(VLOOKUP(D80, OFFSET(Indices!$H$8:$J$103, 0, MATCH('Library Prep'!$J75, Indices!$H$6:$AF$6,0)-1), 2,FALSE))-2), ""))</f>
        <v/>
      </c>
      <c r="F80" t="str">
        <f ca="1">IF(AND('Library Prep'!$J$12="CD", LEN($C80)&gt;0), VLOOKUP($C80, Indices!$H$8:$J$103, 3, FALSE), IF(AND(LEN($C80)&gt;0, LEN($E80)&gt;0), VLOOKUP($E80&amp;"-7", Indices!$F:$G, 2,FALSE), ""))</f>
        <v/>
      </c>
      <c r="G80" t="str">
        <f ca="1">IF(AND('Library Prep'!$J$12="CD", LEN(F80)&gt;0), VLOOKUP(F80, Indices!$F:$G, 2, FALSE), E80)</f>
        <v/>
      </c>
      <c r="H80" t="str">
        <f ca="1">IF(AND('Library Prep'!$J$12 = "CD", LEN('Library Prep'!$B75)&gt;0), 'Library Prep'!$D75&amp;"", IF(LEN($G80)&gt;0, VLOOKUP(G80&amp;"-5", Indices!$F:$G, 2,FALSE), ""))</f>
        <v/>
      </c>
      <c r="I80" t="str">
        <f>IF(AND('Library Prep'!$J$12 &lt;&gt; "CD", LEN('Library Prep'!$D75)&gt;0), 'Library Prep'!$D75, "")</f>
        <v/>
      </c>
    </row>
    <row r="81" spans="1:9">
      <c r="A81" t="str">
        <f>IF(AND(LEN(TRIM('Library Prep'!$C$2)) &gt; 0, LEN(TRIM('Library Prep'!$B76))&gt;0), 'Library Prep'!$B76 &amp; "-" &amp; 'Library Prep'!$C$2, "")</f>
        <v/>
      </c>
      <c r="C81" t="str">
        <f>IF(AND(LEN('Library Prep'!$J76)&gt;0, LEN(TRIM('Library Prep'!$B76)) &gt; 0), IF('Library Prep'!$J$12="CD", 'Library Prep'!$K76, RIGHT('Library Prep'!$J76, 1)), "")</f>
        <v/>
      </c>
      <c r="D81" t="str">
        <f>IF(LEN($C81)=0, "", IF('Library Prep'!$J$12 = "CD", VLOOKUP($C81, Indices!$H$8:$J$103, 2, FALSE), 'Library Prep'!$K76))</f>
        <v/>
      </c>
      <c r="E81" t="str">
        <f ca="1">IF(AND('Library Prep'!$J$12="CD", LEN(D81)&gt;0),
VLOOKUP($D81, Indices!$F:$G, 2, FALSE),
IF(LEN(D81)&gt;0,LEFT(VLOOKUP(D81, OFFSET(Indices!$H$8:$J$103, 0, MATCH('Library Prep'!$J76, Indices!$H$6:$AF$6,0)-1), 2,FALSE),LEN(VLOOKUP(D81, OFFSET(Indices!$H$8:$J$103, 0, MATCH('Library Prep'!$J76, Indices!$H$6:$AF$6,0)-1), 2,FALSE))-2), ""))</f>
        <v/>
      </c>
      <c r="F81" t="str">
        <f ca="1">IF(AND('Library Prep'!$J$12="CD", LEN($C81)&gt;0), VLOOKUP($C81, Indices!$H$8:$J$103, 3, FALSE), IF(AND(LEN($C81)&gt;0, LEN($E81)&gt;0), VLOOKUP($E81&amp;"-7", Indices!$F:$G, 2,FALSE), ""))</f>
        <v/>
      </c>
      <c r="G81" t="str">
        <f ca="1">IF(AND('Library Prep'!$J$12="CD", LEN(F81)&gt;0), VLOOKUP(F81, Indices!$F:$G, 2, FALSE), E81)</f>
        <v/>
      </c>
      <c r="H81" t="str">
        <f ca="1">IF(AND('Library Prep'!$J$12 = "CD", LEN('Library Prep'!$B76)&gt;0), 'Library Prep'!$D76&amp;"", IF(LEN($G81)&gt;0, VLOOKUP(G81&amp;"-5", Indices!$F:$G, 2,FALSE), ""))</f>
        <v/>
      </c>
      <c r="I81" t="str">
        <f>IF(AND('Library Prep'!$J$12 &lt;&gt; "CD", LEN('Library Prep'!$D76)&gt;0), 'Library Prep'!$D76, "")</f>
        <v/>
      </c>
    </row>
    <row r="82" spans="1:9">
      <c r="A82" t="str">
        <f>IF(AND(LEN(TRIM('Library Prep'!$C$2)) &gt; 0, LEN(TRIM('Library Prep'!$B77))&gt;0), 'Library Prep'!$B77 &amp; "-" &amp; 'Library Prep'!$C$2, "")</f>
        <v/>
      </c>
      <c r="C82" t="str">
        <f>IF(AND(LEN('Library Prep'!$J77)&gt;0, LEN(TRIM('Library Prep'!$B77)) &gt; 0), IF('Library Prep'!$J$12="CD", 'Library Prep'!$K77, RIGHT('Library Prep'!$J77, 1)), "")</f>
        <v/>
      </c>
      <c r="D82" t="str">
        <f>IF(LEN($C82)=0, "", IF('Library Prep'!$J$12 = "CD", VLOOKUP($C82, Indices!$H$8:$J$103, 2, FALSE), 'Library Prep'!$K77))</f>
        <v/>
      </c>
      <c r="E82" t="str">
        <f ca="1">IF(AND('Library Prep'!$J$12="CD", LEN(D82)&gt;0),
VLOOKUP($D82, Indices!$F:$G, 2, FALSE),
IF(LEN(D82)&gt;0,LEFT(VLOOKUP(D82, OFFSET(Indices!$H$8:$J$103, 0, MATCH('Library Prep'!$J77, Indices!$H$6:$AF$6,0)-1), 2,FALSE),LEN(VLOOKUP(D82, OFFSET(Indices!$H$8:$J$103, 0, MATCH('Library Prep'!$J77, Indices!$H$6:$AF$6,0)-1), 2,FALSE))-2), ""))</f>
        <v/>
      </c>
      <c r="F82" t="str">
        <f ca="1">IF(AND('Library Prep'!$J$12="CD", LEN($C82)&gt;0), VLOOKUP($C82, Indices!$H$8:$J$103, 3, FALSE), IF(AND(LEN($C82)&gt;0, LEN($E82)&gt;0), VLOOKUP($E82&amp;"-7", Indices!$F:$G, 2,FALSE), ""))</f>
        <v/>
      </c>
      <c r="G82" t="str">
        <f ca="1">IF(AND('Library Prep'!$J$12="CD", LEN(F82)&gt;0), VLOOKUP(F82, Indices!$F:$G, 2, FALSE), E82)</f>
        <v/>
      </c>
      <c r="H82" t="str">
        <f ca="1">IF(AND('Library Prep'!$J$12 = "CD", LEN('Library Prep'!$B77)&gt;0), 'Library Prep'!$D77&amp;"", IF(LEN($G82)&gt;0, VLOOKUP(G82&amp;"-5", Indices!$F:$G, 2,FALSE), ""))</f>
        <v/>
      </c>
      <c r="I82" t="str">
        <f>IF(AND('Library Prep'!$J$12 &lt;&gt; "CD", LEN('Library Prep'!$D77)&gt;0), 'Library Prep'!$D77, "")</f>
        <v/>
      </c>
    </row>
    <row r="83" spans="1:9">
      <c r="A83" t="str">
        <f>IF(AND(LEN(TRIM('Library Prep'!$C$2)) &gt; 0, LEN(TRIM('Library Prep'!$B78))&gt;0), 'Library Prep'!$B78 &amp; "-" &amp; 'Library Prep'!$C$2, "")</f>
        <v/>
      </c>
      <c r="C83" t="str">
        <f>IF(AND(LEN('Library Prep'!$J78)&gt;0, LEN(TRIM('Library Prep'!$B78)) &gt; 0), IF('Library Prep'!$J$12="CD", 'Library Prep'!$K78, RIGHT('Library Prep'!$J78, 1)), "")</f>
        <v/>
      </c>
      <c r="D83" t="str">
        <f>IF(LEN($C83)=0, "", IF('Library Prep'!$J$12 = "CD", VLOOKUP($C83, Indices!$H$8:$J$103, 2, FALSE), 'Library Prep'!$K78))</f>
        <v/>
      </c>
      <c r="E83" t="str">
        <f ca="1">IF(AND('Library Prep'!$J$12="CD", LEN(D83)&gt;0),
VLOOKUP($D83, Indices!$F:$G, 2, FALSE),
IF(LEN(D83)&gt;0,LEFT(VLOOKUP(D83, OFFSET(Indices!$H$8:$J$103, 0, MATCH('Library Prep'!$J78, Indices!$H$6:$AF$6,0)-1), 2,FALSE),LEN(VLOOKUP(D83, OFFSET(Indices!$H$8:$J$103, 0, MATCH('Library Prep'!$J78, Indices!$H$6:$AF$6,0)-1), 2,FALSE))-2), ""))</f>
        <v/>
      </c>
      <c r="F83" t="str">
        <f ca="1">IF(AND('Library Prep'!$J$12="CD", LEN($C83)&gt;0), VLOOKUP($C83, Indices!$H$8:$J$103, 3, FALSE), IF(AND(LEN($C83)&gt;0, LEN($E83)&gt;0), VLOOKUP($E83&amp;"-7", Indices!$F:$G, 2,FALSE), ""))</f>
        <v/>
      </c>
      <c r="G83" t="str">
        <f ca="1">IF(AND('Library Prep'!$J$12="CD", LEN(F83)&gt;0), VLOOKUP(F83, Indices!$F:$G, 2, FALSE), E83)</f>
        <v/>
      </c>
      <c r="H83" t="str">
        <f ca="1">IF(AND('Library Prep'!$J$12 = "CD", LEN('Library Prep'!$B78)&gt;0), 'Library Prep'!$D78&amp;"", IF(LEN($G83)&gt;0, VLOOKUP(G83&amp;"-5", Indices!$F:$G, 2,FALSE), ""))</f>
        <v/>
      </c>
      <c r="I83" t="str">
        <f>IF(AND('Library Prep'!$J$12 &lt;&gt; "CD", LEN('Library Prep'!$D78)&gt;0), 'Library Prep'!$D78, "")</f>
        <v/>
      </c>
    </row>
    <row r="84" spans="1:9">
      <c r="A84" t="str">
        <f>IF(AND(LEN(TRIM('Library Prep'!$C$2)) &gt; 0, LEN(TRIM('Library Prep'!$B79))&gt;0), 'Library Prep'!$B79 &amp; "-" &amp; 'Library Prep'!$C$2, "")</f>
        <v/>
      </c>
      <c r="C84" t="str">
        <f>IF(AND(LEN('Library Prep'!$J79)&gt;0, LEN(TRIM('Library Prep'!$B79)) &gt; 0), IF('Library Prep'!$J$12="CD", 'Library Prep'!$K79, RIGHT('Library Prep'!$J79, 1)), "")</f>
        <v/>
      </c>
      <c r="D84" t="str">
        <f>IF(LEN($C84)=0, "", IF('Library Prep'!$J$12 = "CD", VLOOKUP($C84, Indices!$H$8:$J$103, 2, FALSE), 'Library Prep'!$K79))</f>
        <v/>
      </c>
      <c r="E84" t="str">
        <f ca="1">IF(AND('Library Prep'!$J$12="CD", LEN(D84)&gt;0),
VLOOKUP($D84, Indices!$F:$G, 2, FALSE),
IF(LEN(D84)&gt;0,LEFT(VLOOKUP(D84, OFFSET(Indices!$H$8:$J$103, 0, MATCH('Library Prep'!$J79, Indices!$H$6:$AF$6,0)-1), 2,FALSE),LEN(VLOOKUP(D84, OFFSET(Indices!$H$8:$J$103, 0, MATCH('Library Prep'!$J79, Indices!$H$6:$AF$6,0)-1), 2,FALSE))-2), ""))</f>
        <v/>
      </c>
      <c r="F84" t="str">
        <f ca="1">IF(AND('Library Prep'!$J$12="CD", LEN($C84)&gt;0), VLOOKUP($C84, Indices!$H$8:$J$103, 3, FALSE), IF(AND(LEN($C84)&gt;0, LEN($E84)&gt;0), VLOOKUP($E84&amp;"-7", Indices!$F:$G, 2,FALSE), ""))</f>
        <v/>
      </c>
      <c r="G84" t="str">
        <f ca="1">IF(AND('Library Prep'!$J$12="CD", LEN(F84)&gt;0), VLOOKUP(F84, Indices!$F:$G, 2, FALSE), E84)</f>
        <v/>
      </c>
      <c r="H84" t="str">
        <f ca="1">IF(AND('Library Prep'!$J$12 = "CD", LEN('Library Prep'!$B79)&gt;0), 'Library Prep'!$D79&amp;"", IF(LEN($G84)&gt;0, VLOOKUP(G84&amp;"-5", Indices!$F:$G, 2,FALSE), ""))</f>
        <v/>
      </c>
      <c r="I84" t="str">
        <f>IF(AND('Library Prep'!$J$12 &lt;&gt; "CD", LEN('Library Prep'!$D79)&gt;0), 'Library Prep'!$D79, "")</f>
        <v/>
      </c>
    </row>
    <row r="85" spans="1:9">
      <c r="A85" t="str">
        <f>IF(AND(LEN(TRIM('Library Prep'!$C$2)) &gt; 0, LEN(TRIM('Library Prep'!$B80))&gt;0), 'Library Prep'!$B80 &amp; "-" &amp; 'Library Prep'!$C$2, "")</f>
        <v/>
      </c>
      <c r="C85" t="str">
        <f>IF(AND(LEN('Library Prep'!$J80)&gt;0, LEN(TRIM('Library Prep'!$B80)) &gt; 0), IF('Library Prep'!$J$12="CD", 'Library Prep'!$K80, RIGHT('Library Prep'!$J80, 1)), "")</f>
        <v/>
      </c>
      <c r="D85" t="str">
        <f>IF(LEN($C85)=0, "", IF('Library Prep'!$J$12 = "CD", VLOOKUP($C85, Indices!$H$8:$J$103, 2, FALSE), 'Library Prep'!$K80))</f>
        <v/>
      </c>
      <c r="E85" t="str">
        <f ca="1">IF(AND('Library Prep'!$J$12="CD", LEN(D85)&gt;0),
VLOOKUP($D85, Indices!$F:$G, 2, FALSE),
IF(LEN(D85)&gt;0,LEFT(VLOOKUP(D85, OFFSET(Indices!$H$8:$J$103, 0, MATCH('Library Prep'!$J80, Indices!$H$6:$AF$6,0)-1), 2,FALSE),LEN(VLOOKUP(D85, OFFSET(Indices!$H$8:$J$103, 0, MATCH('Library Prep'!$J80, Indices!$H$6:$AF$6,0)-1), 2,FALSE))-2), ""))</f>
        <v/>
      </c>
      <c r="F85" t="str">
        <f ca="1">IF(AND('Library Prep'!$J$12="CD", LEN($C85)&gt;0), VLOOKUP($C85, Indices!$H$8:$J$103, 3, FALSE), IF(AND(LEN($C85)&gt;0, LEN($E85)&gt;0), VLOOKUP($E85&amp;"-7", Indices!$F:$G, 2,FALSE), ""))</f>
        <v/>
      </c>
      <c r="G85" t="str">
        <f ca="1">IF(AND('Library Prep'!$J$12="CD", LEN(F85)&gt;0), VLOOKUP(F85, Indices!$F:$G, 2, FALSE), E85)</f>
        <v/>
      </c>
      <c r="H85" t="str">
        <f ca="1">IF(AND('Library Prep'!$J$12 = "CD", LEN('Library Prep'!$B80)&gt;0), 'Library Prep'!$D80&amp;"", IF(LEN($G85)&gt;0, VLOOKUP(G85&amp;"-5", Indices!$F:$G, 2,FALSE), ""))</f>
        <v/>
      </c>
      <c r="I85" t="str">
        <f>IF(AND('Library Prep'!$J$12 &lt;&gt; "CD", LEN('Library Prep'!$D80)&gt;0), 'Library Prep'!$D80, "")</f>
        <v/>
      </c>
    </row>
    <row r="86" spans="1:9">
      <c r="A86" t="str">
        <f>IF(AND(LEN(TRIM('Library Prep'!$C$2)) &gt; 0, LEN(TRIM('Library Prep'!$B81))&gt;0), 'Library Prep'!$B81 &amp; "-" &amp; 'Library Prep'!$C$2, "")</f>
        <v/>
      </c>
      <c r="C86" t="str">
        <f>IF(AND(LEN('Library Prep'!$J81)&gt;0, LEN(TRIM('Library Prep'!$B81)) &gt; 0), IF('Library Prep'!$J$12="CD", 'Library Prep'!$K81, RIGHT('Library Prep'!$J81, 1)), "")</f>
        <v/>
      </c>
      <c r="D86" t="str">
        <f>IF(LEN($C86)=0, "", IF('Library Prep'!$J$12 = "CD", VLOOKUP($C86, Indices!$H$8:$J$103, 2, FALSE), 'Library Prep'!$K81))</f>
        <v/>
      </c>
      <c r="E86" t="str">
        <f ca="1">IF(AND('Library Prep'!$J$12="CD", LEN(D86)&gt;0),
VLOOKUP($D86, Indices!$F:$G, 2, FALSE),
IF(LEN(D86)&gt;0,LEFT(VLOOKUP(D86, OFFSET(Indices!$H$8:$J$103, 0, MATCH('Library Prep'!$J81, Indices!$H$6:$AF$6,0)-1), 2,FALSE),LEN(VLOOKUP(D86, OFFSET(Indices!$H$8:$J$103, 0, MATCH('Library Prep'!$J81, Indices!$H$6:$AF$6,0)-1), 2,FALSE))-2), ""))</f>
        <v/>
      </c>
      <c r="F86" t="str">
        <f ca="1">IF(AND('Library Prep'!$J$12="CD", LEN($C86)&gt;0), VLOOKUP($C86, Indices!$H$8:$J$103, 3, FALSE), IF(AND(LEN($C86)&gt;0, LEN($E86)&gt;0), VLOOKUP($E86&amp;"-7", Indices!$F:$G, 2,FALSE), ""))</f>
        <v/>
      </c>
      <c r="G86" t="str">
        <f ca="1">IF(AND('Library Prep'!$J$12="CD", LEN(F86)&gt;0), VLOOKUP(F86, Indices!$F:$G, 2, FALSE), E86)</f>
        <v/>
      </c>
      <c r="H86" t="str">
        <f ca="1">IF(AND('Library Prep'!$J$12 = "CD", LEN('Library Prep'!$B81)&gt;0), 'Library Prep'!$D81&amp;"", IF(LEN($G86)&gt;0, VLOOKUP(G86&amp;"-5", Indices!$F:$G, 2,FALSE), ""))</f>
        <v/>
      </c>
      <c r="I86" t="str">
        <f>IF(AND('Library Prep'!$J$12 &lt;&gt; "CD", LEN('Library Prep'!$D81)&gt;0), 'Library Prep'!$D81, "")</f>
        <v/>
      </c>
    </row>
    <row r="87" spans="1:9">
      <c r="A87" t="str">
        <f>IF(AND(LEN(TRIM('Library Prep'!$C$2)) &gt; 0, LEN(TRIM('Library Prep'!$B82))&gt;0), 'Library Prep'!$B82 &amp; "-" &amp; 'Library Prep'!$C$2, "")</f>
        <v/>
      </c>
      <c r="C87" t="str">
        <f>IF(AND(LEN('Library Prep'!$J82)&gt;0, LEN(TRIM('Library Prep'!$B82)) &gt; 0), IF('Library Prep'!$J$12="CD", 'Library Prep'!$K82, RIGHT('Library Prep'!$J82, 1)), "")</f>
        <v/>
      </c>
      <c r="D87" t="str">
        <f>IF(LEN($C87)=0, "", IF('Library Prep'!$J$12 = "CD", VLOOKUP($C87, Indices!$H$8:$J$103, 2, FALSE), 'Library Prep'!$K82))</f>
        <v/>
      </c>
      <c r="E87" t="str">
        <f ca="1">IF(AND('Library Prep'!$J$12="CD", LEN(D87)&gt;0),
VLOOKUP($D87, Indices!$F:$G, 2, FALSE),
IF(LEN(D87)&gt;0,LEFT(VLOOKUP(D87, OFFSET(Indices!$H$8:$J$103, 0, MATCH('Library Prep'!$J82, Indices!$H$6:$AF$6,0)-1), 2,FALSE),LEN(VLOOKUP(D87, OFFSET(Indices!$H$8:$J$103, 0, MATCH('Library Prep'!$J82, Indices!$H$6:$AF$6,0)-1), 2,FALSE))-2), ""))</f>
        <v/>
      </c>
      <c r="F87" t="str">
        <f ca="1">IF(AND('Library Prep'!$J$12="CD", LEN($C87)&gt;0), VLOOKUP($C87, Indices!$H$8:$J$103, 3, FALSE), IF(AND(LEN($C87)&gt;0, LEN($E87)&gt;0), VLOOKUP($E87&amp;"-7", Indices!$F:$G, 2,FALSE), ""))</f>
        <v/>
      </c>
      <c r="G87" t="str">
        <f ca="1">IF(AND('Library Prep'!$J$12="CD", LEN(F87)&gt;0), VLOOKUP(F87, Indices!$F:$G, 2, FALSE), E87)</f>
        <v/>
      </c>
      <c r="H87" t="str">
        <f ca="1">IF(AND('Library Prep'!$J$12 = "CD", LEN('Library Prep'!$B82)&gt;0), 'Library Prep'!$D82&amp;"", IF(LEN($G87)&gt;0, VLOOKUP(G87&amp;"-5", Indices!$F:$G, 2,FALSE), ""))</f>
        <v/>
      </c>
      <c r="I87" t="str">
        <f>IF(AND('Library Prep'!$J$12 &lt;&gt; "CD", LEN('Library Prep'!$D82)&gt;0), 'Library Prep'!$D82, "")</f>
        <v/>
      </c>
    </row>
    <row r="88" spans="1:9">
      <c r="A88" t="str">
        <f>IF(AND(LEN(TRIM('Library Prep'!$C$2)) &gt; 0, LEN(TRIM('Library Prep'!$B83))&gt;0), 'Library Prep'!$B83 &amp; "-" &amp; 'Library Prep'!$C$2, "")</f>
        <v/>
      </c>
      <c r="C88" t="str">
        <f>IF(AND(LEN('Library Prep'!$J83)&gt;0, LEN(TRIM('Library Prep'!$B83)) &gt; 0), IF('Library Prep'!$J$12="CD", 'Library Prep'!$K83, RIGHT('Library Prep'!$J83, 1)), "")</f>
        <v/>
      </c>
      <c r="D88" t="str">
        <f>IF(LEN($C88)=0, "", IF('Library Prep'!$J$12 = "CD", VLOOKUP($C88, Indices!$H$8:$J$103, 2, FALSE), 'Library Prep'!$K83))</f>
        <v/>
      </c>
      <c r="E88" t="str">
        <f ca="1">IF(AND('Library Prep'!$J$12="CD", LEN(D88)&gt;0),
VLOOKUP($D88, Indices!$F:$G, 2, FALSE),
IF(LEN(D88)&gt;0,LEFT(VLOOKUP(D88, OFFSET(Indices!$H$8:$J$103, 0, MATCH('Library Prep'!$J83, Indices!$H$6:$AF$6,0)-1), 2,FALSE),LEN(VLOOKUP(D88, OFFSET(Indices!$H$8:$J$103, 0, MATCH('Library Prep'!$J83, Indices!$H$6:$AF$6,0)-1), 2,FALSE))-2), ""))</f>
        <v/>
      </c>
      <c r="F88" t="str">
        <f ca="1">IF(AND('Library Prep'!$J$12="CD", LEN($C88)&gt;0), VLOOKUP($C88, Indices!$H$8:$J$103, 3, FALSE), IF(AND(LEN($C88)&gt;0, LEN($E88)&gt;0), VLOOKUP($E88&amp;"-7", Indices!$F:$G, 2,FALSE), ""))</f>
        <v/>
      </c>
      <c r="G88" t="str">
        <f ca="1">IF(AND('Library Prep'!$J$12="CD", LEN(F88)&gt;0), VLOOKUP(F88, Indices!$F:$G, 2, FALSE), E88)</f>
        <v/>
      </c>
      <c r="H88" t="str">
        <f ca="1">IF(AND('Library Prep'!$J$12 = "CD", LEN('Library Prep'!$B83)&gt;0), 'Library Prep'!$D83&amp;"", IF(LEN($G88)&gt;0, VLOOKUP(G88&amp;"-5", Indices!$F:$G, 2,FALSE), ""))</f>
        <v/>
      </c>
      <c r="I88" t="str">
        <f>IF(AND('Library Prep'!$J$12 &lt;&gt; "CD", LEN('Library Prep'!$D83)&gt;0), 'Library Prep'!$D83, "")</f>
        <v/>
      </c>
    </row>
    <row r="89" spans="1:9">
      <c r="A89" t="str">
        <f>IF(AND(LEN(TRIM('Library Prep'!$C$2)) &gt; 0, LEN(TRIM('Library Prep'!$B84))&gt;0), 'Library Prep'!$B84 &amp; "-" &amp; 'Library Prep'!$C$2, "")</f>
        <v/>
      </c>
      <c r="C89" t="str">
        <f>IF(AND(LEN('Library Prep'!$J84)&gt;0, LEN(TRIM('Library Prep'!$B84)) &gt; 0), IF('Library Prep'!$J$12="CD", 'Library Prep'!$K84, RIGHT('Library Prep'!$J84, 1)), "")</f>
        <v/>
      </c>
      <c r="D89" t="str">
        <f>IF(LEN($C89)=0, "", IF('Library Prep'!$J$12 = "CD", VLOOKUP($C89, Indices!$H$8:$J$103, 2, FALSE), 'Library Prep'!$K84))</f>
        <v/>
      </c>
      <c r="E89" t="str">
        <f ca="1">IF(AND('Library Prep'!$J$12="CD", LEN(D89)&gt;0),
VLOOKUP($D89, Indices!$F:$G, 2, FALSE),
IF(LEN(D89)&gt;0,LEFT(VLOOKUP(D89, OFFSET(Indices!$H$8:$J$103, 0, MATCH('Library Prep'!$J84, Indices!$H$6:$AF$6,0)-1), 2,FALSE),LEN(VLOOKUP(D89, OFFSET(Indices!$H$8:$J$103, 0, MATCH('Library Prep'!$J84, Indices!$H$6:$AF$6,0)-1), 2,FALSE))-2), ""))</f>
        <v/>
      </c>
      <c r="F89" t="str">
        <f ca="1">IF(AND('Library Prep'!$J$12="CD", LEN($C89)&gt;0), VLOOKUP($C89, Indices!$H$8:$J$103, 3, FALSE), IF(AND(LEN($C89)&gt;0, LEN($E89)&gt;0), VLOOKUP($E89&amp;"-7", Indices!$F:$G, 2,FALSE), ""))</f>
        <v/>
      </c>
      <c r="G89" t="str">
        <f ca="1">IF(AND('Library Prep'!$J$12="CD", LEN(F89)&gt;0), VLOOKUP(F89, Indices!$F:$G, 2, FALSE), E89)</f>
        <v/>
      </c>
      <c r="H89" t="str">
        <f ca="1">IF(AND('Library Prep'!$J$12 = "CD", LEN('Library Prep'!$B84)&gt;0), 'Library Prep'!$D84&amp;"", IF(LEN($G89)&gt;0, VLOOKUP(G89&amp;"-5", Indices!$F:$G, 2,FALSE), ""))</f>
        <v/>
      </c>
      <c r="I89" t="str">
        <f>IF(AND('Library Prep'!$J$12 &lt;&gt; "CD", LEN('Library Prep'!$D84)&gt;0), 'Library Prep'!$D84, "")</f>
        <v/>
      </c>
    </row>
    <row r="90" spans="1:9">
      <c r="A90" t="str">
        <f>IF(AND(LEN(TRIM('Library Prep'!$C$2)) &gt; 0, LEN(TRIM('Library Prep'!$B85))&gt;0), 'Library Prep'!$B85 &amp; "-" &amp; 'Library Prep'!$C$2, "")</f>
        <v/>
      </c>
      <c r="C90" t="str">
        <f>IF(AND(LEN('Library Prep'!$J85)&gt;0, LEN(TRIM('Library Prep'!$B85)) &gt; 0), IF('Library Prep'!$J$12="CD", 'Library Prep'!$K85, RIGHT('Library Prep'!$J85, 1)), "")</f>
        <v/>
      </c>
      <c r="D90" t="str">
        <f>IF(LEN($C90)=0, "", IF('Library Prep'!$J$12 = "CD", VLOOKUP($C90, Indices!$H$8:$J$103, 2, FALSE), 'Library Prep'!$K85))</f>
        <v/>
      </c>
      <c r="E90" t="str">
        <f ca="1">IF(AND('Library Prep'!$J$12="CD", LEN(D90)&gt;0),
VLOOKUP($D90, Indices!$F:$G, 2, FALSE),
IF(LEN(D90)&gt;0,LEFT(VLOOKUP(D90, OFFSET(Indices!$H$8:$J$103, 0, MATCH('Library Prep'!$J85, Indices!$H$6:$AF$6,0)-1), 2,FALSE),LEN(VLOOKUP(D90, OFFSET(Indices!$H$8:$J$103, 0, MATCH('Library Prep'!$J85, Indices!$H$6:$AF$6,0)-1), 2,FALSE))-2), ""))</f>
        <v/>
      </c>
      <c r="F90" t="str">
        <f ca="1">IF(AND('Library Prep'!$J$12="CD", LEN($C90)&gt;0), VLOOKUP($C90, Indices!$H$8:$J$103, 3, FALSE), IF(AND(LEN($C90)&gt;0, LEN($E90)&gt;0), VLOOKUP($E90&amp;"-7", Indices!$F:$G, 2,FALSE), ""))</f>
        <v/>
      </c>
      <c r="G90" t="str">
        <f ca="1">IF(AND('Library Prep'!$J$12="CD", LEN(F90)&gt;0), VLOOKUP(F90, Indices!$F:$G, 2, FALSE), E90)</f>
        <v/>
      </c>
      <c r="H90" t="str">
        <f ca="1">IF(AND('Library Prep'!$J$12 = "CD", LEN('Library Prep'!$B85)&gt;0), 'Library Prep'!$D85&amp;"", IF(LEN($G90)&gt;0, VLOOKUP(G90&amp;"-5", Indices!$F:$G, 2,FALSE), ""))</f>
        <v/>
      </c>
      <c r="I90" t="str">
        <f>IF(AND('Library Prep'!$J$12 &lt;&gt; "CD", LEN('Library Prep'!$D85)&gt;0), 'Library Prep'!$D85, "")</f>
        <v/>
      </c>
    </row>
    <row r="91" spans="1:9">
      <c r="A91" t="str">
        <f>IF(AND(LEN(TRIM('Library Prep'!$C$2)) &gt; 0, LEN(TRIM('Library Prep'!$B86))&gt;0), 'Library Prep'!$B86 &amp; "-" &amp; 'Library Prep'!$C$2, "")</f>
        <v/>
      </c>
      <c r="C91" t="str">
        <f>IF(AND(LEN('Library Prep'!$J86)&gt;0, LEN(TRIM('Library Prep'!$B86)) &gt; 0), IF('Library Prep'!$J$12="CD", 'Library Prep'!$K86, RIGHT('Library Prep'!$J86, 1)), "")</f>
        <v/>
      </c>
      <c r="D91" t="str">
        <f>IF(LEN($C91)=0, "", IF('Library Prep'!$J$12 = "CD", VLOOKUP($C91, Indices!$H$8:$J$103, 2, FALSE), 'Library Prep'!$K86))</f>
        <v/>
      </c>
      <c r="E91" t="str">
        <f ca="1">IF(AND('Library Prep'!$J$12="CD", LEN(D91)&gt;0),
VLOOKUP($D91, Indices!$F:$G, 2, FALSE),
IF(LEN(D91)&gt;0,LEFT(VLOOKUP(D91, OFFSET(Indices!$H$8:$J$103, 0, MATCH('Library Prep'!$J86, Indices!$H$6:$AF$6,0)-1), 2,FALSE),LEN(VLOOKUP(D91, OFFSET(Indices!$H$8:$J$103, 0, MATCH('Library Prep'!$J86, Indices!$H$6:$AF$6,0)-1), 2,FALSE))-2), ""))</f>
        <v/>
      </c>
      <c r="F91" t="str">
        <f ca="1">IF(AND('Library Prep'!$J$12="CD", LEN($C91)&gt;0), VLOOKUP($C91, Indices!$H$8:$J$103, 3, FALSE), IF(AND(LEN($C91)&gt;0, LEN($E91)&gt;0), VLOOKUP($E91&amp;"-7", Indices!$F:$G, 2,FALSE), ""))</f>
        <v/>
      </c>
      <c r="G91" t="str">
        <f ca="1">IF(AND('Library Prep'!$J$12="CD", LEN(F91)&gt;0), VLOOKUP(F91, Indices!$F:$G, 2, FALSE), E91)</f>
        <v/>
      </c>
      <c r="H91" t="str">
        <f ca="1">IF(AND('Library Prep'!$J$12 = "CD", LEN('Library Prep'!$B86)&gt;0), 'Library Prep'!$D86&amp;"", IF(LEN($G91)&gt;0, VLOOKUP(G91&amp;"-5", Indices!$F:$G, 2,FALSE), ""))</f>
        <v/>
      </c>
      <c r="I91" t="str">
        <f>IF(AND('Library Prep'!$J$12 &lt;&gt; "CD", LEN('Library Prep'!$D86)&gt;0), 'Library Prep'!$D86, "")</f>
        <v/>
      </c>
    </row>
    <row r="92" spans="1:9">
      <c r="A92" t="str">
        <f>IF(AND(LEN(TRIM('Library Prep'!$C$2)) &gt; 0, LEN(TRIM('Library Prep'!$B87))&gt;0), 'Library Prep'!$B87 &amp; "-" &amp; 'Library Prep'!$C$2, "")</f>
        <v/>
      </c>
      <c r="C92" t="str">
        <f>IF(AND(LEN('Library Prep'!$J87)&gt;0, LEN(TRIM('Library Prep'!$B87)) &gt; 0), IF('Library Prep'!$J$12="CD", 'Library Prep'!$K87, RIGHT('Library Prep'!$J87, 1)), "")</f>
        <v/>
      </c>
      <c r="D92" t="str">
        <f>IF(LEN($C92)=0, "", IF('Library Prep'!$J$12 = "CD", VLOOKUP($C92, Indices!$H$8:$J$103, 2, FALSE), 'Library Prep'!$K87))</f>
        <v/>
      </c>
      <c r="E92" t="str">
        <f ca="1">IF(AND('Library Prep'!$J$12="CD", LEN(D92)&gt;0),
VLOOKUP($D92, Indices!$F:$G, 2, FALSE),
IF(LEN(D92)&gt;0,LEFT(VLOOKUP(D92, OFFSET(Indices!$H$8:$J$103, 0, MATCH('Library Prep'!$J87, Indices!$H$6:$AF$6,0)-1), 2,FALSE),LEN(VLOOKUP(D92, OFFSET(Indices!$H$8:$J$103, 0, MATCH('Library Prep'!$J87, Indices!$H$6:$AF$6,0)-1), 2,FALSE))-2), ""))</f>
        <v/>
      </c>
      <c r="F92" t="str">
        <f ca="1">IF(AND('Library Prep'!$J$12="CD", LEN($C92)&gt;0), VLOOKUP($C92, Indices!$H$8:$J$103, 3, FALSE), IF(AND(LEN($C92)&gt;0, LEN($E92)&gt;0), VLOOKUP($E92&amp;"-7", Indices!$F:$G, 2,FALSE), ""))</f>
        <v/>
      </c>
      <c r="G92" t="str">
        <f ca="1">IF(AND('Library Prep'!$J$12="CD", LEN(F92)&gt;0), VLOOKUP(F92, Indices!$F:$G, 2, FALSE), E92)</f>
        <v/>
      </c>
      <c r="H92" t="str">
        <f ca="1">IF(AND('Library Prep'!$J$12 = "CD", LEN('Library Prep'!$B87)&gt;0), 'Library Prep'!$D87&amp;"", IF(LEN($G92)&gt;0, VLOOKUP(G92&amp;"-5", Indices!$F:$G, 2,FALSE), ""))</f>
        <v/>
      </c>
      <c r="I92" t="str">
        <f>IF(AND('Library Prep'!$J$12 &lt;&gt; "CD", LEN('Library Prep'!$D87)&gt;0), 'Library Prep'!$D87, "")</f>
        <v/>
      </c>
    </row>
    <row r="93" spans="1:9">
      <c r="A93" t="str">
        <f>IF(AND(LEN(TRIM('Library Prep'!$C$2)) &gt; 0, LEN(TRIM('Library Prep'!$B88))&gt;0), 'Library Prep'!$B88 &amp; "-" &amp; 'Library Prep'!$C$2, "")</f>
        <v/>
      </c>
      <c r="C93" t="str">
        <f>IF(AND(LEN('Library Prep'!$J88)&gt;0, LEN(TRIM('Library Prep'!$B88)) &gt; 0), IF('Library Prep'!$J$12="CD", 'Library Prep'!$K88, RIGHT('Library Prep'!$J88, 1)), "")</f>
        <v/>
      </c>
      <c r="D93" t="str">
        <f>IF(LEN($C93)=0, "", IF('Library Prep'!$J$12 = "CD", VLOOKUP($C93, Indices!$H$8:$J$103, 2, FALSE), 'Library Prep'!$K88))</f>
        <v/>
      </c>
      <c r="E93" t="str">
        <f ca="1">IF(AND('Library Prep'!$J$12="CD", LEN(D93)&gt;0),
VLOOKUP($D93, Indices!$F:$G, 2, FALSE),
IF(LEN(D93)&gt;0,LEFT(VLOOKUP(D93, OFFSET(Indices!$H$8:$J$103, 0, MATCH('Library Prep'!$J88, Indices!$H$6:$AF$6,0)-1), 2,FALSE),LEN(VLOOKUP(D93, OFFSET(Indices!$H$8:$J$103, 0, MATCH('Library Prep'!$J88, Indices!$H$6:$AF$6,0)-1), 2,FALSE))-2), ""))</f>
        <v/>
      </c>
      <c r="F93" t="str">
        <f ca="1">IF(AND('Library Prep'!$J$12="CD", LEN($C93)&gt;0), VLOOKUP($C93, Indices!$H$8:$J$103, 3, FALSE), IF(AND(LEN($C93)&gt;0, LEN($E93)&gt;0), VLOOKUP($E93&amp;"-7", Indices!$F:$G, 2,FALSE), ""))</f>
        <v/>
      </c>
      <c r="G93" t="str">
        <f ca="1">IF(AND('Library Prep'!$J$12="CD", LEN(F93)&gt;0), VLOOKUP(F93, Indices!$F:$G, 2, FALSE), E93)</f>
        <v/>
      </c>
      <c r="H93" t="str">
        <f ca="1">IF(AND('Library Prep'!$J$12 = "CD", LEN('Library Prep'!$B88)&gt;0), 'Library Prep'!$D88&amp;"", IF(LEN($G93)&gt;0, VLOOKUP(G93&amp;"-5", Indices!$F:$G, 2,FALSE), ""))</f>
        <v/>
      </c>
      <c r="I93" t="str">
        <f>IF(AND('Library Prep'!$J$12 &lt;&gt; "CD", LEN('Library Prep'!$D88)&gt;0), 'Library Prep'!$D88, "")</f>
        <v/>
      </c>
    </row>
    <row r="94" spans="1:9">
      <c r="A94" t="str">
        <f>IF(AND(LEN(TRIM('Library Prep'!$C$2)) &gt; 0, LEN(TRIM('Library Prep'!$B89))&gt;0), 'Library Prep'!$B89 &amp; "-" &amp; 'Library Prep'!$C$2, "")</f>
        <v/>
      </c>
      <c r="C94" t="str">
        <f>IF(AND(LEN('Library Prep'!$J89)&gt;0, LEN(TRIM('Library Prep'!$B89)) &gt; 0), IF('Library Prep'!$J$12="CD", 'Library Prep'!$K89, RIGHT('Library Prep'!$J89, 1)), "")</f>
        <v/>
      </c>
      <c r="D94" t="str">
        <f>IF(LEN($C94)=0, "", IF('Library Prep'!$J$12 = "CD", VLOOKUP($C94, Indices!$H$8:$J$103, 2, FALSE), 'Library Prep'!$K89))</f>
        <v/>
      </c>
      <c r="E94" t="str">
        <f ca="1">IF(AND('Library Prep'!$J$12="CD", LEN(D94)&gt;0),
VLOOKUP($D94, Indices!$F:$G, 2, FALSE),
IF(LEN(D94)&gt;0,LEFT(VLOOKUP(D94, OFFSET(Indices!$H$8:$J$103, 0, MATCH('Library Prep'!$J89, Indices!$H$6:$AF$6,0)-1), 2,FALSE),LEN(VLOOKUP(D94, OFFSET(Indices!$H$8:$J$103, 0, MATCH('Library Prep'!$J89, Indices!$H$6:$AF$6,0)-1), 2,FALSE))-2), ""))</f>
        <v/>
      </c>
      <c r="F94" t="str">
        <f ca="1">IF(AND('Library Prep'!$J$12="CD", LEN($C94)&gt;0), VLOOKUP($C94, Indices!$H$8:$J$103, 3, FALSE), IF(AND(LEN($C94)&gt;0, LEN($E94)&gt;0), VLOOKUP($E94&amp;"-7", Indices!$F:$G, 2,FALSE), ""))</f>
        <v/>
      </c>
      <c r="G94" t="str">
        <f ca="1">IF(AND('Library Prep'!$J$12="CD", LEN(F94)&gt;0), VLOOKUP(F94, Indices!$F:$G, 2, FALSE), E94)</f>
        <v/>
      </c>
      <c r="H94" t="str">
        <f ca="1">IF(AND('Library Prep'!$J$12 = "CD", LEN('Library Prep'!$B89)&gt;0), 'Library Prep'!$D89&amp;"", IF(LEN($G94)&gt;0, VLOOKUP(G94&amp;"-5", Indices!$F:$G, 2,FALSE), ""))</f>
        <v/>
      </c>
      <c r="I94" t="str">
        <f>IF(AND('Library Prep'!$J$12 &lt;&gt; "CD", LEN('Library Prep'!$D89)&gt;0), 'Library Prep'!$D89, "")</f>
        <v/>
      </c>
    </row>
    <row r="95" spans="1:9">
      <c r="A95" t="str">
        <f>IF(AND(LEN(TRIM('Library Prep'!$C$2)) &gt; 0, LEN(TRIM('Library Prep'!$B90))&gt;0), 'Library Prep'!$B90 &amp; "-" &amp; 'Library Prep'!$C$2, "")</f>
        <v/>
      </c>
      <c r="C95" t="str">
        <f>IF(AND(LEN('Library Prep'!$J90)&gt;0, LEN(TRIM('Library Prep'!$B90)) &gt; 0), IF('Library Prep'!$J$12="CD", 'Library Prep'!$K90, RIGHT('Library Prep'!$J90, 1)), "")</f>
        <v/>
      </c>
      <c r="D95" t="str">
        <f>IF(LEN($C95)=0, "", IF('Library Prep'!$J$12 = "CD", VLOOKUP($C95, Indices!$H$8:$J$103, 2, FALSE), 'Library Prep'!$K90))</f>
        <v/>
      </c>
      <c r="E95" t="str">
        <f ca="1">IF(AND('Library Prep'!$J$12="CD", LEN(D95)&gt;0),
VLOOKUP($D95, Indices!$F:$G, 2, FALSE),
IF(LEN(D95)&gt;0,LEFT(VLOOKUP(D95, OFFSET(Indices!$H$8:$J$103, 0, MATCH('Library Prep'!$J90, Indices!$H$6:$AF$6,0)-1), 2,FALSE),LEN(VLOOKUP(D95, OFFSET(Indices!$H$8:$J$103, 0, MATCH('Library Prep'!$J90, Indices!$H$6:$AF$6,0)-1), 2,FALSE))-2), ""))</f>
        <v/>
      </c>
      <c r="F95" t="str">
        <f ca="1">IF(AND('Library Prep'!$J$12="CD", LEN($C95)&gt;0), VLOOKUP($C95, Indices!$H$8:$J$103, 3, FALSE), IF(AND(LEN($C95)&gt;0, LEN($E95)&gt;0), VLOOKUP($E95&amp;"-7", Indices!$F:$G, 2,FALSE), ""))</f>
        <v/>
      </c>
      <c r="G95" t="str">
        <f ca="1">IF(AND('Library Prep'!$J$12="CD", LEN(F95)&gt;0), VLOOKUP(F95, Indices!$F:$G, 2, FALSE), E95)</f>
        <v/>
      </c>
      <c r="H95" t="str">
        <f ca="1">IF(AND('Library Prep'!$J$12 = "CD", LEN('Library Prep'!$B90)&gt;0), 'Library Prep'!$D90&amp;"", IF(LEN($G95)&gt;0, VLOOKUP(G95&amp;"-5", Indices!$F:$G, 2,FALSE), ""))</f>
        <v/>
      </c>
      <c r="I95" t="str">
        <f>IF(AND('Library Prep'!$J$12 &lt;&gt; "CD", LEN('Library Prep'!$D90)&gt;0), 'Library Prep'!$D90, "")</f>
        <v/>
      </c>
    </row>
    <row r="96" spans="1:9">
      <c r="A96" t="str">
        <f>IF(AND(LEN(TRIM('Library Prep'!$C$2)) &gt; 0, LEN(TRIM('Library Prep'!$B91))&gt;0), 'Library Prep'!$B91 &amp; "-" &amp; 'Library Prep'!$C$2, "")</f>
        <v/>
      </c>
      <c r="C96" t="str">
        <f>IF(AND(LEN('Library Prep'!$J91)&gt;0, LEN(TRIM('Library Prep'!$B91)) &gt; 0), IF('Library Prep'!$J$12="CD", 'Library Prep'!$K91, RIGHT('Library Prep'!$J91, 1)), "")</f>
        <v/>
      </c>
      <c r="D96" t="str">
        <f>IF(LEN($C96)=0, "", IF('Library Prep'!$J$12 = "CD", VLOOKUP($C96, Indices!$H$8:$J$103, 2, FALSE), 'Library Prep'!$K91))</f>
        <v/>
      </c>
      <c r="E96" t="str">
        <f ca="1">IF(AND('Library Prep'!$J$12="CD", LEN(D96)&gt;0),
VLOOKUP($D96, Indices!$F:$G, 2, FALSE),
IF(LEN(D96)&gt;0,LEFT(VLOOKUP(D96, OFFSET(Indices!$H$8:$J$103, 0, MATCH('Library Prep'!$J91, Indices!$H$6:$AF$6,0)-1), 2,FALSE),LEN(VLOOKUP(D96, OFFSET(Indices!$H$8:$J$103, 0, MATCH('Library Prep'!$J91, Indices!$H$6:$AF$6,0)-1), 2,FALSE))-2), ""))</f>
        <v/>
      </c>
      <c r="F96" t="str">
        <f ca="1">IF(AND('Library Prep'!$J$12="CD", LEN($C96)&gt;0), VLOOKUP($C96, Indices!$H$8:$J$103, 3, FALSE), IF(AND(LEN($C96)&gt;0, LEN($E96)&gt;0), VLOOKUP($E96&amp;"-7", Indices!$F:$G, 2,FALSE), ""))</f>
        <v/>
      </c>
      <c r="G96" t="str">
        <f ca="1">IF(AND('Library Prep'!$J$12="CD", LEN(F96)&gt;0), VLOOKUP(F96, Indices!$F:$G, 2, FALSE), E96)</f>
        <v/>
      </c>
      <c r="H96" t="str">
        <f ca="1">IF(AND('Library Prep'!$J$12 = "CD", LEN('Library Prep'!$B91)&gt;0), 'Library Prep'!$D91&amp;"", IF(LEN($G96)&gt;0, VLOOKUP(G96&amp;"-5", Indices!$F:$G, 2,FALSE), ""))</f>
        <v/>
      </c>
      <c r="I96" t="str">
        <f>IF(AND('Library Prep'!$J$12 &lt;&gt; "CD", LEN('Library Prep'!$D91)&gt;0), 'Library Prep'!$D91, "")</f>
        <v/>
      </c>
    </row>
    <row r="97" spans="1:9">
      <c r="A97" t="str">
        <f>IF(AND(LEN(TRIM('Library Prep'!$C$2)) &gt; 0, LEN(TRIM('Library Prep'!$B92))&gt;0), 'Library Prep'!$B92 &amp; "-" &amp; 'Library Prep'!$C$2, "")</f>
        <v/>
      </c>
      <c r="C97" t="str">
        <f>IF(AND(LEN('Library Prep'!$J92)&gt;0, LEN(TRIM('Library Prep'!$B92)) &gt; 0), IF('Library Prep'!$J$12="CD", 'Library Prep'!$K92, RIGHT('Library Prep'!$J92, 1)), "")</f>
        <v/>
      </c>
      <c r="D97" t="str">
        <f>IF(LEN($C97)=0, "", IF('Library Prep'!$J$12 = "CD", VLOOKUP($C97, Indices!$H$8:$J$103, 2, FALSE), 'Library Prep'!$K92))</f>
        <v/>
      </c>
      <c r="E97" t="str">
        <f ca="1">IF(AND('Library Prep'!$J$12="CD", LEN(D97)&gt;0),
VLOOKUP($D97, Indices!$F:$G, 2, FALSE),
IF(LEN(D97)&gt;0,LEFT(VLOOKUP(D97, OFFSET(Indices!$H$8:$J$103, 0, MATCH('Library Prep'!$J92, Indices!$H$6:$AF$6,0)-1), 2,FALSE),LEN(VLOOKUP(D97, OFFSET(Indices!$H$8:$J$103, 0, MATCH('Library Prep'!$J92, Indices!$H$6:$AF$6,0)-1), 2,FALSE))-2), ""))</f>
        <v/>
      </c>
      <c r="F97" t="str">
        <f ca="1">IF(AND('Library Prep'!$J$12="CD", LEN($C97)&gt;0), VLOOKUP($C97, Indices!$H$8:$J$103, 3, FALSE), IF(AND(LEN($C97)&gt;0, LEN($E97)&gt;0), VLOOKUP($E97&amp;"-7", Indices!$F:$G, 2,FALSE), ""))</f>
        <v/>
      </c>
      <c r="G97" t="str">
        <f ca="1">IF(AND('Library Prep'!$J$12="CD", LEN(F97)&gt;0), VLOOKUP(F97, Indices!$F:$G, 2, FALSE), E97)</f>
        <v/>
      </c>
      <c r="H97" t="str">
        <f ca="1">IF(AND('Library Prep'!$J$12 = "CD", LEN('Library Prep'!$B92)&gt;0), 'Library Prep'!$D92&amp;"", IF(LEN($G97)&gt;0, VLOOKUP(G97&amp;"-5", Indices!$F:$G, 2,FALSE), ""))</f>
        <v/>
      </c>
      <c r="I97" t="str">
        <f>IF(AND('Library Prep'!$J$12 &lt;&gt; "CD", LEN('Library Prep'!$D92)&gt;0), 'Library Prep'!$D92, "")</f>
        <v/>
      </c>
    </row>
    <row r="98" spans="1:9">
      <c r="A98" t="str">
        <f>IF(AND(LEN(TRIM('Library Prep'!$C$2)) &gt; 0, LEN(TRIM('Library Prep'!$B93))&gt;0), 'Library Prep'!$B93 &amp; "-" &amp; 'Library Prep'!$C$2, "")</f>
        <v/>
      </c>
      <c r="C98" t="str">
        <f>IF(AND(LEN('Library Prep'!$J93)&gt;0, LEN(TRIM('Library Prep'!$B93)) &gt; 0), IF('Library Prep'!$J$12="CD", 'Library Prep'!$K93, RIGHT('Library Prep'!$J93, 1)), "")</f>
        <v/>
      </c>
      <c r="D98" t="str">
        <f>IF(LEN($C98)=0, "", IF('Library Prep'!$J$12 = "CD", VLOOKUP($C98, Indices!$H$8:$J$103, 2, FALSE), 'Library Prep'!$K93))</f>
        <v/>
      </c>
      <c r="E98" t="str">
        <f ca="1">IF(AND('Library Prep'!$J$12="CD", LEN(D98)&gt;0),
VLOOKUP($D98, Indices!$F:$G, 2, FALSE),
IF(LEN(D98)&gt;0,LEFT(VLOOKUP(D98, OFFSET(Indices!$H$8:$J$103, 0, MATCH('Library Prep'!$J93, Indices!$H$6:$AF$6,0)-1), 2,FALSE),LEN(VLOOKUP(D98, OFFSET(Indices!$H$8:$J$103, 0, MATCH('Library Prep'!$J93, Indices!$H$6:$AF$6,0)-1), 2,FALSE))-2), ""))</f>
        <v/>
      </c>
      <c r="F98" t="str">
        <f ca="1">IF(AND('Library Prep'!$J$12="CD", LEN($C98)&gt;0), VLOOKUP($C98, Indices!$H$8:$J$103, 3, FALSE), IF(AND(LEN($C98)&gt;0, LEN($E98)&gt;0), VLOOKUP($E98&amp;"-7", Indices!$F:$G, 2,FALSE), ""))</f>
        <v/>
      </c>
      <c r="G98" t="str">
        <f ca="1">IF(AND('Library Prep'!$J$12="CD", LEN(F98)&gt;0), VLOOKUP(F98, Indices!$F:$G, 2, FALSE), E98)</f>
        <v/>
      </c>
      <c r="H98" t="str">
        <f ca="1">IF(AND('Library Prep'!$J$12 = "CD", LEN('Library Prep'!$B93)&gt;0), 'Library Prep'!$D93&amp;"", IF(LEN($G98)&gt;0, VLOOKUP(G98&amp;"-5", Indices!$F:$G, 2,FALSE), ""))</f>
        <v/>
      </c>
      <c r="I98" t="str">
        <f>IF(AND('Library Prep'!$J$12 &lt;&gt; "CD", LEN('Library Prep'!$D93)&gt;0), 'Library Prep'!$D93, "")</f>
        <v/>
      </c>
    </row>
    <row r="99" spans="1:9">
      <c r="A99" t="str">
        <f>IF(AND(LEN(TRIM('Library Prep'!$C$2)) &gt; 0, LEN(TRIM('Library Prep'!$B94))&gt;0), 'Library Prep'!$B94 &amp; "-" &amp; 'Library Prep'!$C$2, "")</f>
        <v/>
      </c>
      <c r="C99" t="str">
        <f>IF(AND(LEN('Library Prep'!$J94)&gt;0, LEN(TRIM('Library Prep'!$B94)) &gt; 0), IF('Library Prep'!$J$12="CD", 'Library Prep'!$K94, RIGHT('Library Prep'!$J94, 1)), "")</f>
        <v/>
      </c>
      <c r="D99" t="str">
        <f>IF(LEN($C99)=0, "", IF('Library Prep'!$J$12 = "CD", VLOOKUP($C99, Indices!$H$8:$J$103, 2, FALSE), 'Library Prep'!$K94))</f>
        <v/>
      </c>
      <c r="E99" t="str">
        <f ca="1">IF(AND('Library Prep'!$J$12="CD", LEN(D99)&gt;0),
VLOOKUP($D99, Indices!$F:$G, 2, FALSE),
IF(LEN(D99)&gt;0,LEFT(VLOOKUP(D99, OFFSET(Indices!$H$8:$J$103, 0, MATCH('Library Prep'!$J94, Indices!$H$6:$AF$6,0)-1), 2,FALSE),LEN(VLOOKUP(D99, OFFSET(Indices!$H$8:$J$103, 0, MATCH('Library Prep'!$J94, Indices!$H$6:$AF$6,0)-1), 2,FALSE))-2), ""))</f>
        <v/>
      </c>
      <c r="F99" t="str">
        <f ca="1">IF(AND('Library Prep'!$J$12="CD", LEN($C99)&gt;0), VLOOKUP($C99, Indices!$H$8:$J$103, 3, FALSE), IF(AND(LEN($C99)&gt;0, LEN($E99)&gt;0), VLOOKUP($E99&amp;"-7", Indices!$F:$G, 2,FALSE), ""))</f>
        <v/>
      </c>
      <c r="G99" t="str">
        <f ca="1">IF(AND('Library Prep'!$J$12="CD", LEN(F99)&gt;0), VLOOKUP(F99, Indices!$F:$G, 2, FALSE), E99)</f>
        <v/>
      </c>
      <c r="H99" t="str">
        <f ca="1">IF(AND('Library Prep'!$J$12 = "CD", LEN('Library Prep'!$B94)&gt;0), 'Library Prep'!$D94&amp;"", IF(LEN($G99)&gt;0, VLOOKUP(G99&amp;"-5", Indices!$F:$G, 2,FALSE), ""))</f>
        <v/>
      </c>
      <c r="I99" t="str">
        <f>IF(AND('Library Prep'!$J$12 &lt;&gt; "CD", LEN('Library Prep'!$D94)&gt;0), 'Library Prep'!$D94, "")</f>
        <v/>
      </c>
    </row>
    <row r="100" spans="1:9">
      <c r="A100" t="str">
        <f>IF(AND(LEN(TRIM('Library Prep'!$C$2)) &gt; 0, LEN(TRIM('Library Prep'!$B95))&gt;0), 'Library Prep'!$B95 &amp; "-" &amp; 'Library Prep'!$C$2, "")</f>
        <v/>
      </c>
      <c r="C100" t="str">
        <f>IF(AND(LEN('Library Prep'!$J95)&gt;0, LEN(TRIM('Library Prep'!$B95)) &gt; 0), IF('Library Prep'!$J$12="CD", 'Library Prep'!$K95, RIGHT('Library Prep'!$J95, 1)), "")</f>
        <v/>
      </c>
      <c r="D100" t="str">
        <f>IF(LEN($C100)=0, "", IF('Library Prep'!$J$12 = "CD", VLOOKUP($C100, Indices!$H$8:$J$103, 2, FALSE), 'Library Prep'!$K95))</f>
        <v/>
      </c>
      <c r="E100" t="str">
        <f ca="1">IF(AND('Library Prep'!$J$12="CD", LEN(D100)&gt;0),
VLOOKUP($D100, Indices!$F:$G, 2, FALSE),
IF(LEN(D100)&gt;0,LEFT(VLOOKUP(D100, OFFSET(Indices!$H$8:$J$103, 0, MATCH('Library Prep'!$J95, Indices!$H$6:$AF$6,0)-1), 2,FALSE),LEN(VLOOKUP(D100, OFFSET(Indices!$H$8:$J$103, 0, MATCH('Library Prep'!$J95, Indices!$H$6:$AF$6,0)-1), 2,FALSE))-2), ""))</f>
        <v/>
      </c>
      <c r="F100" t="str">
        <f ca="1">IF(AND('Library Prep'!$J$12="CD", LEN($C100)&gt;0), VLOOKUP($C100, Indices!$H$8:$J$103, 3, FALSE), IF(AND(LEN($C100)&gt;0, LEN($E100)&gt;0), VLOOKUP($E100&amp;"-7", Indices!$F:$G, 2,FALSE), ""))</f>
        <v/>
      </c>
      <c r="G100" t="str">
        <f ca="1">IF(AND('Library Prep'!$J$12="CD", LEN(F100)&gt;0), VLOOKUP(F100, Indices!$F:$G, 2, FALSE), E100)</f>
        <v/>
      </c>
      <c r="H100" t="str">
        <f ca="1">IF(AND('Library Prep'!$J$12 = "CD", LEN('Library Prep'!$B95)&gt;0), 'Library Prep'!$D95&amp;"", IF(LEN($G100)&gt;0, VLOOKUP(G100&amp;"-5", Indices!$F:$G, 2,FALSE), ""))</f>
        <v/>
      </c>
      <c r="I100" t="str">
        <f>IF(AND('Library Prep'!$J$12 &lt;&gt; "CD", LEN('Library Prep'!$D95)&gt;0), 'Library Prep'!$D95, "")</f>
        <v/>
      </c>
    </row>
    <row r="101" spans="1:9">
      <c r="A101" t="str">
        <f>IF(AND(LEN(TRIM('Library Prep'!$C$2)) &gt; 0, LEN(TRIM('Library Prep'!$B96))&gt;0), 'Library Prep'!$B96 &amp; "-" &amp; 'Library Prep'!$C$2, "")</f>
        <v/>
      </c>
      <c r="C101" t="str">
        <f>IF(AND(LEN('Library Prep'!$J96)&gt;0, LEN(TRIM('Library Prep'!$B96)) &gt; 0), IF('Library Prep'!$J$12="CD", 'Library Prep'!$K96, RIGHT('Library Prep'!$J96, 1)), "")</f>
        <v/>
      </c>
      <c r="D101" t="str">
        <f>IF(LEN($C101)=0, "", IF('Library Prep'!$J$12 = "CD", VLOOKUP($C101, Indices!$H$8:$J$103, 2, FALSE), 'Library Prep'!$K96))</f>
        <v/>
      </c>
      <c r="E101" t="str">
        <f ca="1">IF(AND('Library Prep'!$J$12="CD", LEN(D101)&gt;0),
VLOOKUP($D101, Indices!$F:$G, 2, FALSE),
IF(LEN(D101)&gt;0,LEFT(VLOOKUP(D101, OFFSET(Indices!$H$8:$J$103, 0, MATCH('Library Prep'!$J96, Indices!$H$6:$AF$6,0)-1), 2,FALSE),LEN(VLOOKUP(D101, OFFSET(Indices!$H$8:$J$103, 0, MATCH('Library Prep'!$J96, Indices!$H$6:$AF$6,0)-1), 2,FALSE))-2), ""))</f>
        <v/>
      </c>
      <c r="F101" t="str">
        <f ca="1">IF(AND('Library Prep'!$J$12="CD", LEN($C101)&gt;0), VLOOKUP($C101, Indices!$H$8:$J$103, 3, FALSE), IF(AND(LEN($C101)&gt;0, LEN($E101)&gt;0), VLOOKUP($E101&amp;"-7", Indices!$F:$G, 2,FALSE), ""))</f>
        <v/>
      </c>
      <c r="G101" t="str">
        <f ca="1">IF(AND('Library Prep'!$J$12="CD", LEN(F101)&gt;0), VLOOKUP(F101, Indices!$F:$G, 2, FALSE), E101)</f>
        <v/>
      </c>
      <c r="H101" t="str">
        <f ca="1">IF(AND('Library Prep'!$J$12 = "CD", LEN('Library Prep'!$B96)&gt;0), 'Library Prep'!$D96&amp;"", IF(LEN($G101)&gt;0, VLOOKUP(G101&amp;"-5", Indices!$F:$G, 2,FALSE), ""))</f>
        <v/>
      </c>
      <c r="I101" t="str">
        <f>IF(AND('Library Prep'!$J$12 &lt;&gt; "CD", LEN('Library Prep'!$D96)&gt;0), 'Library Prep'!$D96, "")</f>
        <v/>
      </c>
    </row>
    <row r="102" spans="1:9">
      <c r="A102" t="str">
        <f>IF(AND(LEN(TRIM('Library Prep'!$C$2)) &gt; 0, LEN(TRIM('Library Prep'!$B97))&gt;0), 'Library Prep'!$B97 &amp; "-" &amp; 'Library Prep'!$C$2, "")</f>
        <v/>
      </c>
      <c r="C102" t="str">
        <f>IF(AND(LEN('Library Prep'!$J97)&gt;0, LEN(TRIM('Library Prep'!$B97)) &gt; 0), IF('Library Prep'!$J$12="CD", 'Library Prep'!$K97, RIGHT('Library Prep'!$J97, 1)), "")</f>
        <v/>
      </c>
      <c r="D102" t="str">
        <f>IF(LEN($C102)=0, "", IF('Library Prep'!$J$12 = "CD", VLOOKUP($C102, Indices!$H$8:$J$103, 2, FALSE), 'Library Prep'!$K97))</f>
        <v/>
      </c>
      <c r="E102" t="str">
        <f ca="1">IF(AND('Library Prep'!$J$12="CD", LEN(D102)&gt;0),
VLOOKUP($D102, Indices!$F:$G, 2, FALSE),
IF(LEN(D102)&gt;0,LEFT(VLOOKUP(D102, OFFSET(Indices!$H$8:$J$103, 0, MATCH('Library Prep'!$J97, Indices!$H$6:$AF$6,0)-1), 2,FALSE),LEN(VLOOKUP(D102, OFFSET(Indices!$H$8:$J$103, 0, MATCH('Library Prep'!$J97, Indices!$H$6:$AF$6,0)-1), 2,FALSE))-2), ""))</f>
        <v/>
      </c>
      <c r="F102" t="str">
        <f ca="1">IF(AND('Library Prep'!$J$12="CD", LEN($C102)&gt;0), VLOOKUP($C102, Indices!$H$8:$J$103, 3, FALSE), IF(AND(LEN($C102)&gt;0, LEN($E102)&gt;0), VLOOKUP($E102&amp;"-7", Indices!$F:$G, 2,FALSE), ""))</f>
        <v/>
      </c>
      <c r="G102" t="str">
        <f ca="1">IF(AND('Library Prep'!$J$12="CD", LEN(F102)&gt;0), VLOOKUP(F102, Indices!$F:$G, 2, FALSE), E102)</f>
        <v/>
      </c>
      <c r="H102" t="str">
        <f ca="1">IF(AND('Library Prep'!$J$12 = "CD", LEN('Library Prep'!$B97)&gt;0), 'Library Prep'!$D97&amp;"", IF(LEN($G102)&gt;0, VLOOKUP(G102&amp;"-5", Indices!$F:$G, 2,FALSE), ""))</f>
        <v/>
      </c>
      <c r="I102" t="str">
        <f>IF(AND('Library Prep'!$J$12 &lt;&gt; "CD", LEN('Library Prep'!$D97)&gt;0), 'Library Prep'!$D97, "")</f>
        <v/>
      </c>
    </row>
    <row r="103" spans="1:9">
      <c r="A103" t="str">
        <f>IF(AND(LEN(TRIM('Library Prep'!$C$2)) &gt; 0, LEN(TRIM('Library Prep'!$B98))&gt;0), 'Library Prep'!$B98 &amp; "-" &amp; 'Library Prep'!$C$2, "")</f>
        <v/>
      </c>
      <c r="C103" t="str">
        <f>IF(AND(LEN('Library Prep'!$J98)&gt;0, LEN(TRIM('Library Prep'!$B98)) &gt; 0), IF('Library Prep'!$J$12="CD", 'Library Prep'!$K98, RIGHT('Library Prep'!$J98, 1)), "")</f>
        <v/>
      </c>
      <c r="D103" t="str">
        <f>IF(LEN($C103)=0, "", IF('Library Prep'!$J$12 = "CD", VLOOKUP($C103, Indices!$H$8:$J$103, 2, FALSE), 'Library Prep'!$K98))</f>
        <v/>
      </c>
      <c r="E103" t="str">
        <f ca="1">IF(AND('Library Prep'!$J$12="CD", LEN(D103)&gt;0),
VLOOKUP($D103, Indices!$F:$G, 2, FALSE),
IF(LEN(D103)&gt;0,LEFT(VLOOKUP(D103, OFFSET(Indices!$H$8:$J$103, 0, MATCH('Library Prep'!$J98, Indices!$H$6:$AF$6,0)-1), 2,FALSE),LEN(VLOOKUP(D103, OFFSET(Indices!$H$8:$J$103, 0, MATCH('Library Prep'!$J98, Indices!$H$6:$AF$6,0)-1), 2,FALSE))-2), ""))</f>
        <v/>
      </c>
      <c r="F103" t="str">
        <f ca="1">IF(AND('Library Prep'!$J$12="CD", LEN($C103)&gt;0), VLOOKUP($C103, Indices!$H$8:$J$103, 3, FALSE), IF(AND(LEN($C103)&gt;0, LEN($E103)&gt;0), VLOOKUP($E103&amp;"-7", Indices!$F:$G, 2,FALSE), ""))</f>
        <v/>
      </c>
      <c r="G103" t="str">
        <f ca="1">IF(AND('Library Prep'!$J$12="CD", LEN(F103)&gt;0), VLOOKUP(F103, Indices!$F:$G, 2, FALSE), E103)</f>
        <v/>
      </c>
      <c r="H103" t="str">
        <f ca="1">IF(AND('Library Prep'!$J$12 = "CD", LEN('Library Prep'!$B98)&gt;0), 'Library Prep'!$D98&amp;"", IF(LEN($G103)&gt;0, VLOOKUP(G103&amp;"-5", Indices!$F:$G, 2,FALSE), ""))</f>
        <v/>
      </c>
      <c r="I103" t="str">
        <f>IF(AND('Library Prep'!$J$12 &lt;&gt; "CD", LEN('Library Prep'!$D98)&gt;0), 'Library Prep'!$D98, "")</f>
        <v/>
      </c>
    </row>
    <row r="104" spans="1:9">
      <c r="A104" t="str">
        <f>IF(AND(LEN(TRIM('Library Prep'!$C$2)) &gt; 0, LEN(TRIM('Library Prep'!$B99))&gt;0), 'Library Prep'!$B99 &amp; "-" &amp; 'Library Prep'!$C$2, "")</f>
        <v/>
      </c>
      <c r="C104" t="str">
        <f>IF(AND(LEN('Library Prep'!$J99)&gt;0, LEN(TRIM('Library Prep'!$B99)) &gt; 0), IF('Library Prep'!$J$12="CD", 'Library Prep'!$K99, RIGHT('Library Prep'!$J99, 1)), "")</f>
        <v/>
      </c>
      <c r="D104" t="str">
        <f>IF(LEN($C104)=0, "", IF('Library Prep'!$J$12 = "CD", VLOOKUP($C104, Indices!$H$8:$J$103, 2, FALSE), 'Library Prep'!$K99))</f>
        <v/>
      </c>
      <c r="E104" t="str">
        <f ca="1">IF(AND('Library Prep'!$J$12="CD", LEN(D104)&gt;0),
VLOOKUP($D104, Indices!$F:$G, 2, FALSE),
IF(LEN(D104)&gt;0,LEFT(VLOOKUP(D104, OFFSET(Indices!$H$8:$J$103, 0, MATCH('Library Prep'!$J99, Indices!$H$6:$AF$6,0)-1), 2,FALSE),LEN(VLOOKUP(D104, OFFSET(Indices!$H$8:$J$103, 0, MATCH('Library Prep'!$J99, Indices!$H$6:$AF$6,0)-1), 2,FALSE))-2), ""))</f>
        <v/>
      </c>
      <c r="F104" t="str">
        <f ca="1">IF(AND('Library Prep'!$J$12="CD", LEN($C104)&gt;0), VLOOKUP($C104, Indices!$H$8:$J$103, 3, FALSE), IF(AND(LEN($C104)&gt;0, LEN($E104)&gt;0), VLOOKUP($E104&amp;"-7", Indices!$F:$G, 2,FALSE), ""))</f>
        <v/>
      </c>
      <c r="G104" t="str">
        <f ca="1">IF(AND('Library Prep'!$J$12="CD", LEN(F104)&gt;0), VLOOKUP(F104, Indices!$F:$G, 2, FALSE), E104)</f>
        <v/>
      </c>
      <c r="H104" t="str">
        <f ca="1">IF(AND('Library Prep'!$J$12 = "CD", LEN('Library Prep'!$B99)&gt;0), 'Library Prep'!$D99&amp;"", IF(LEN($G104)&gt;0, VLOOKUP(G104&amp;"-5", Indices!$F:$G, 2,FALSE), ""))</f>
        <v/>
      </c>
      <c r="I104" t="str">
        <f>IF(AND('Library Prep'!$J$12 &lt;&gt; "CD", LEN('Library Prep'!$D99)&gt;0), 'Library Prep'!$D99, "")</f>
        <v/>
      </c>
    </row>
    <row r="105" spans="1:9">
      <c r="A105" t="str">
        <f>IF(AND(LEN(TRIM('Library Prep'!$C$2)) &gt; 0, LEN(TRIM('Library Prep'!$B100))&gt;0), 'Library Prep'!$B100 &amp; "-" &amp; 'Library Prep'!$C$2, "")</f>
        <v/>
      </c>
      <c r="C105" t="str">
        <f>IF(AND(LEN('Library Prep'!$J100)&gt;0, LEN(TRIM('Library Prep'!$B100)) &gt; 0), IF('Library Prep'!$J$12="CD", 'Library Prep'!$K100, RIGHT('Library Prep'!$J100, 1)), "")</f>
        <v/>
      </c>
      <c r="D105" t="str">
        <f>IF(LEN($C105)=0, "", IF('Library Prep'!$J$12 = "CD", VLOOKUP($C105, Indices!$H$8:$J$103, 2, FALSE), 'Library Prep'!$K100))</f>
        <v/>
      </c>
      <c r="E105" t="str">
        <f ca="1">IF(AND('Library Prep'!$J$12="CD", LEN(D105)&gt;0),
VLOOKUP($D105, Indices!$F:$G, 2, FALSE),
IF(LEN(D105)&gt;0,LEFT(VLOOKUP(D105, OFFSET(Indices!$H$8:$J$103, 0, MATCH('Library Prep'!$J100, Indices!$H$6:$AF$6,0)-1), 2,FALSE),LEN(VLOOKUP(D105, OFFSET(Indices!$H$8:$J$103, 0, MATCH('Library Prep'!$J100, Indices!$H$6:$AF$6,0)-1), 2,FALSE))-2), ""))</f>
        <v/>
      </c>
      <c r="F105" t="str">
        <f ca="1">IF(AND('Library Prep'!$J$12="CD", LEN($C105)&gt;0), VLOOKUP($C105, Indices!$H$8:$J$103, 3, FALSE), IF(AND(LEN($C105)&gt;0, LEN($E105)&gt;0), VLOOKUP($E105&amp;"-7", Indices!$F:$G, 2,FALSE), ""))</f>
        <v/>
      </c>
      <c r="G105" t="str">
        <f ca="1">IF(AND('Library Prep'!$J$12="CD", LEN(F105)&gt;0), VLOOKUP(F105, Indices!$F:$G, 2, FALSE), E105)</f>
        <v/>
      </c>
      <c r="H105" t="str">
        <f ca="1">IF(AND('Library Prep'!$J$12 = "CD", LEN('Library Prep'!$B100)&gt;0), 'Library Prep'!$D100&amp;"", IF(LEN($G105)&gt;0, VLOOKUP(G105&amp;"-5", Indices!$F:$G, 2,FALSE), ""))</f>
        <v/>
      </c>
      <c r="I105" t="str">
        <f>IF(AND('Library Prep'!$J$12 &lt;&gt; "CD", LEN('Library Prep'!$D100)&gt;0), 'Library Prep'!$D100, "")</f>
        <v/>
      </c>
    </row>
    <row r="106" spans="1:9">
      <c r="A106" t="str">
        <f>IF(AND(LEN(TRIM('Library Prep'!$C$2)) &gt; 0, LEN(TRIM('Library Prep'!$B101))&gt;0), 'Library Prep'!$B101 &amp; "-" &amp; 'Library Prep'!$C$2, "")</f>
        <v/>
      </c>
      <c r="C106" t="str">
        <f>IF(AND(LEN('Library Prep'!$J101)&gt;0, LEN(TRIM('Library Prep'!$B101)) &gt; 0), IF('Library Prep'!$J$12="CD", 'Library Prep'!$K101, RIGHT('Library Prep'!$J101, 1)), "")</f>
        <v/>
      </c>
      <c r="D106" t="str">
        <f>IF(LEN($C106)=0, "", IF('Library Prep'!$J$12 = "CD", VLOOKUP($C106, Indices!$H$8:$J$103, 2, FALSE), 'Library Prep'!$K101))</f>
        <v/>
      </c>
      <c r="E106" t="str">
        <f ca="1">IF(AND('Library Prep'!$J$12="CD", LEN(D106)&gt;0),
VLOOKUP($D106, Indices!$F:$G, 2, FALSE),
IF(LEN(D106)&gt;0,LEFT(VLOOKUP(D106, OFFSET(Indices!$H$8:$J$103, 0, MATCH('Library Prep'!$J101, Indices!$H$6:$AF$6,0)-1), 2,FALSE),LEN(VLOOKUP(D106, OFFSET(Indices!$H$8:$J$103, 0, MATCH('Library Prep'!$J101, Indices!$H$6:$AF$6,0)-1), 2,FALSE))-2), ""))</f>
        <v/>
      </c>
      <c r="F106" t="str">
        <f ca="1">IF(AND('Library Prep'!$J$12="CD", LEN($C106)&gt;0), VLOOKUP($C106, Indices!$H$8:$J$103, 3, FALSE), IF(AND(LEN($C106)&gt;0, LEN($E106)&gt;0), VLOOKUP($E106&amp;"-7", Indices!$F:$G, 2,FALSE), ""))</f>
        <v/>
      </c>
      <c r="G106" t="str">
        <f ca="1">IF(AND('Library Prep'!$J$12="CD", LEN(F106)&gt;0), VLOOKUP(F106, Indices!$F:$G, 2, FALSE), E106)</f>
        <v/>
      </c>
      <c r="H106" t="str">
        <f ca="1">IF(AND('Library Prep'!$J$12 = "CD", LEN('Library Prep'!$B101)&gt;0), 'Library Prep'!$D101&amp;"", IF(LEN($G106)&gt;0, VLOOKUP(G106&amp;"-5", Indices!$F:$G, 2,FALSE), ""))</f>
        <v/>
      </c>
      <c r="I106" t="str">
        <f>IF(AND('Library Prep'!$J$12 &lt;&gt; "CD", LEN('Library Prep'!$D101)&gt;0), 'Library Prep'!$D101, "")</f>
        <v/>
      </c>
    </row>
    <row r="107" spans="1:9">
      <c r="A107" t="str">
        <f>IF(AND(LEN(TRIM('Library Prep'!$C$2)) &gt; 0, LEN(TRIM('Library Prep'!$B102))&gt;0), 'Library Prep'!$B102 &amp; "-" &amp; 'Library Prep'!$C$2, "")</f>
        <v/>
      </c>
      <c r="C107" t="str">
        <f>IF(AND(LEN('Library Prep'!$J102)&gt;0, LEN(TRIM('Library Prep'!$B102)) &gt; 0), IF('Library Prep'!$J$12="CD", 'Library Prep'!$K102, RIGHT('Library Prep'!$J102, 1)), "")</f>
        <v/>
      </c>
      <c r="D107" t="str">
        <f>IF(LEN($C107)=0, "", IF('Library Prep'!$J$12 = "CD", VLOOKUP($C107, Indices!$H$8:$J$103, 2, FALSE), 'Library Prep'!$K102))</f>
        <v/>
      </c>
      <c r="E107" t="str">
        <f ca="1">IF(AND('Library Prep'!$J$12="CD", LEN(D107)&gt;0),
VLOOKUP($D107, Indices!$F:$G, 2, FALSE),
IF(LEN(D107)&gt;0,LEFT(VLOOKUP(D107, OFFSET(Indices!$H$8:$J$103, 0, MATCH('Library Prep'!$J102, Indices!$H$6:$AF$6,0)-1), 2,FALSE),LEN(VLOOKUP(D107, OFFSET(Indices!$H$8:$J$103, 0, MATCH('Library Prep'!$J102, Indices!$H$6:$AF$6,0)-1), 2,FALSE))-2), ""))</f>
        <v/>
      </c>
      <c r="F107" t="str">
        <f ca="1">IF(AND('Library Prep'!$J$12="CD", LEN($C107)&gt;0), VLOOKUP($C107, Indices!$H$8:$J$103, 3, FALSE), IF(AND(LEN($C107)&gt;0, LEN($E107)&gt;0), VLOOKUP($E107&amp;"-7", Indices!$F:$G, 2,FALSE), ""))</f>
        <v/>
      </c>
      <c r="G107" t="str">
        <f ca="1">IF(AND('Library Prep'!$J$12="CD", LEN(F107)&gt;0), VLOOKUP(F107, Indices!$F:$G, 2, FALSE), E107)</f>
        <v/>
      </c>
      <c r="H107" t="str">
        <f ca="1">IF(AND('Library Prep'!$J$12 = "CD", LEN('Library Prep'!$B102)&gt;0), 'Library Prep'!$D102&amp;"", IF(LEN($G107)&gt;0, VLOOKUP(G107&amp;"-5", Indices!$F:$G, 2,FALSE), ""))</f>
        <v/>
      </c>
      <c r="I107" t="str">
        <f>IF(AND('Library Prep'!$J$12 &lt;&gt; "CD", LEN('Library Prep'!$D102)&gt;0), 'Library Prep'!$D102, "")</f>
        <v/>
      </c>
    </row>
    <row r="108" spans="1:9">
      <c r="A108" t="str">
        <f>IF(AND(LEN(TRIM('Library Prep'!$C$2)) &gt; 0, LEN(TRIM('Library Prep'!$B103))&gt;0), 'Library Prep'!$B103 &amp; "-" &amp; 'Library Prep'!$C$2, "")</f>
        <v/>
      </c>
      <c r="C108" t="str">
        <f>IF(AND(LEN('Library Prep'!$J103)&gt;0, LEN(TRIM('Library Prep'!$B103)) &gt; 0), IF('Library Prep'!$J$12="CD", 'Library Prep'!$K103, RIGHT('Library Prep'!$J103, 1)), "")</f>
        <v/>
      </c>
      <c r="D108" t="str">
        <f>IF(LEN($C108)=0, "", IF('Library Prep'!$J$12 = "CD", VLOOKUP($C108, Indices!$H$8:$J$103, 2, FALSE), 'Library Prep'!$K103))</f>
        <v/>
      </c>
      <c r="E108" t="str">
        <f ca="1">IF(AND('Library Prep'!$J$12="CD", LEN(D108)&gt;0),
VLOOKUP($D108, Indices!$F:$G, 2, FALSE),
IF(LEN(D108)&gt;0,LEFT(VLOOKUP(D108, OFFSET(Indices!$H$8:$J$103, 0, MATCH('Library Prep'!$J103, Indices!$H$6:$AF$6,0)-1), 2,FALSE),LEN(VLOOKUP(D108, OFFSET(Indices!$H$8:$J$103, 0, MATCH('Library Prep'!$J103, Indices!$H$6:$AF$6,0)-1), 2,FALSE))-2), ""))</f>
        <v/>
      </c>
      <c r="F108" t="str">
        <f ca="1">IF(AND('Library Prep'!$J$12="CD", LEN($C108)&gt;0), VLOOKUP($C108, Indices!$H$8:$J$103, 3, FALSE), IF(AND(LEN($C108)&gt;0, LEN($E108)&gt;0), VLOOKUP($E108&amp;"-7", Indices!$F:$G, 2,FALSE), ""))</f>
        <v/>
      </c>
      <c r="G108" t="str">
        <f ca="1">IF(AND('Library Prep'!$J$12="CD", LEN(F108)&gt;0), VLOOKUP(F108, Indices!$F:$G, 2, FALSE), E108)</f>
        <v/>
      </c>
      <c r="H108" t="str">
        <f ca="1">IF(AND('Library Prep'!$J$12 = "CD", LEN('Library Prep'!$B103)&gt;0), 'Library Prep'!$D103&amp;"", IF(LEN($G108)&gt;0, VLOOKUP(G108&amp;"-5", Indices!$F:$G, 2,FALSE), ""))</f>
        <v/>
      </c>
      <c r="I108" t="str">
        <f>IF(AND('Library Prep'!$J$12 &lt;&gt; "CD", LEN('Library Prep'!$D103)&gt;0), 'Library Prep'!$D103, "")</f>
        <v/>
      </c>
    </row>
    <row r="109" spans="1:9">
      <c r="A109" t="str">
        <f>IF(AND(LEN(TRIM('Library Prep'!$C$2)) &gt; 0, LEN(TRIM('Library Prep'!$B104))&gt;0), 'Library Prep'!$B104 &amp; "-" &amp; 'Library Prep'!$C$2, "")</f>
        <v/>
      </c>
      <c r="C109" t="str">
        <f>IF(AND(LEN('Library Prep'!$J104)&gt;0, LEN(TRIM('Library Prep'!$B104)) &gt; 0), IF('Library Prep'!$J$12="CD", 'Library Prep'!$K104, RIGHT('Library Prep'!$J104, 1)), "")</f>
        <v/>
      </c>
      <c r="D109" t="str">
        <f>IF(LEN($C109)=0, "", IF('Library Prep'!$J$12 = "CD", VLOOKUP($C109, Indices!$H$8:$J$103, 2, FALSE), 'Library Prep'!$K104))</f>
        <v/>
      </c>
      <c r="E109" t="str">
        <f ca="1">IF(AND('Library Prep'!$J$12="CD", LEN(D109)&gt;0),
VLOOKUP($D109, Indices!$F:$G, 2, FALSE),
IF(LEN(D109)&gt;0,LEFT(VLOOKUP(D109, OFFSET(Indices!$H$8:$J$103, 0, MATCH('Library Prep'!$J104, Indices!$H$6:$AF$6,0)-1), 2,FALSE),LEN(VLOOKUP(D109, OFFSET(Indices!$H$8:$J$103, 0, MATCH('Library Prep'!$J104, Indices!$H$6:$AF$6,0)-1), 2,FALSE))-2), ""))</f>
        <v/>
      </c>
      <c r="F109" t="str">
        <f ca="1">IF(AND('Library Prep'!$J$12="CD", LEN($C109)&gt;0), VLOOKUP($C109, Indices!$H$8:$J$103, 3, FALSE), IF(AND(LEN($C109)&gt;0, LEN($E109)&gt;0), VLOOKUP($E109&amp;"-7", Indices!$F:$G, 2,FALSE), ""))</f>
        <v/>
      </c>
      <c r="G109" t="str">
        <f ca="1">IF(AND('Library Prep'!$J$12="CD", LEN(F109)&gt;0), VLOOKUP(F109, Indices!$F:$G, 2, FALSE), E109)</f>
        <v/>
      </c>
      <c r="H109" t="str">
        <f ca="1">IF(AND('Library Prep'!$J$12 = "CD", LEN('Library Prep'!$B104)&gt;0), 'Library Prep'!$D104&amp;"", IF(LEN($G109)&gt;0, VLOOKUP(G109&amp;"-5", Indices!$F:$G, 2,FALSE), ""))</f>
        <v/>
      </c>
      <c r="I109" t="str">
        <f>IF(AND('Library Prep'!$J$12 &lt;&gt; "CD", LEN('Library Prep'!$D104)&gt;0), 'Library Prep'!$D104, "")</f>
        <v/>
      </c>
    </row>
    <row r="110" spans="1:9">
      <c r="A110" t="str">
        <f>IF(AND(LEN(TRIM('Library Prep'!$C$2)) &gt; 0, LEN(TRIM('Library Prep'!$B105))&gt;0), 'Library Prep'!$B105 &amp; "-" &amp; 'Library Prep'!$C$2, "")</f>
        <v/>
      </c>
      <c r="C110" t="str">
        <f>IF(AND(LEN('Library Prep'!$J105)&gt;0, LEN(TRIM('Library Prep'!$B105)) &gt; 0), IF('Library Prep'!$J$12="CD", 'Library Prep'!$K105, RIGHT('Library Prep'!$J105, 1)), "")</f>
        <v/>
      </c>
      <c r="D110" t="str">
        <f>IF(LEN($C110)=0, "", IF('Library Prep'!$J$12 = "CD", VLOOKUP($C110, Indices!$H$8:$J$103, 2, FALSE), 'Library Prep'!$K105))</f>
        <v/>
      </c>
      <c r="E110" t="str">
        <f ca="1">IF(AND('Library Prep'!$J$12="CD", LEN(D110)&gt;0),
VLOOKUP($D110, Indices!$F:$G, 2, FALSE),
IF(LEN(D110)&gt;0,LEFT(VLOOKUP(D110, OFFSET(Indices!$H$8:$J$103, 0, MATCH('Library Prep'!$J105, Indices!$H$6:$AF$6,0)-1), 2,FALSE),LEN(VLOOKUP(D110, OFFSET(Indices!$H$8:$J$103, 0, MATCH('Library Prep'!$J105, Indices!$H$6:$AF$6,0)-1), 2,FALSE))-2), ""))</f>
        <v/>
      </c>
      <c r="F110" t="str">
        <f ca="1">IF(AND('Library Prep'!$J$12="CD", LEN($C110)&gt;0), VLOOKUP($C110, Indices!$H$8:$J$103, 3, FALSE), IF(AND(LEN($C110)&gt;0, LEN($E110)&gt;0), VLOOKUP($E110&amp;"-7", Indices!$F:$G, 2,FALSE), ""))</f>
        <v/>
      </c>
      <c r="G110" t="str">
        <f ca="1">IF(AND('Library Prep'!$J$12="CD", LEN(F110)&gt;0), VLOOKUP(F110, Indices!$F:$G, 2, FALSE), E110)</f>
        <v/>
      </c>
      <c r="H110" t="str">
        <f ca="1">IF(AND('Library Prep'!$J$12 = "CD", LEN('Library Prep'!$B105)&gt;0), 'Library Prep'!$D105&amp;"", IF(LEN($G110)&gt;0, VLOOKUP(G110&amp;"-5", Indices!$F:$G, 2,FALSE), ""))</f>
        <v/>
      </c>
      <c r="I110" t="str">
        <f>IF(AND('Library Prep'!$J$12 &lt;&gt; "CD", LEN('Library Prep'!$D105)&gt;0), 'Library Prep'!$D105, "")</f>
        <v/>
      </c>
    </row>
    <row r="111" spans="1:9">
      <c r="A111" t="str">
        <f>IF(AND(LEN(TRIM('Library Prep'!$C$2)) &gt; 0, LEN(TRIM('Library Prep'!$B106))&gt;0), 'Library Prep'!$B106 &amp; "-" &amp; 'Library Prep'!$C$2, "")</f>
        <v/>
      </c>
      <c r="C111" t="str">
        <f>IF(AND(LEN('Library Prep'!$J106)&gt;0, LEN(TRIM('Library Prep'!$B106)) &gt; 0), IF('Library Prep'!$J$12="CD", 'Library Prep'!$K106, RIGHT('Library Prep'!$J106, 1)), "")</f>
        <v/>
      </c>
      <c r="D111" t="str">
        <f>IF(LEN($C111)=0, "", IF('Library Prep'!$J$12 = "CD", VLOOKUP($C111, Indices!$H$8:$J$103, 2, FALSE), 'Library Prep'!$K106))</f>
        <v/>
      </c>
      <c r="E111" t="str">
        <f ca="1">IF(AND('Library Prep'!$J$12="CD", LEN(D111)&gt;0),
VLOOKUP($D111, Indices!$F:$G, 2, FALSE),
IF(LEN(D111)&gt;0,LEFT(VLOOKUP(D111, OFFSET(Indices!$H$8:$J$103, 0, MATCH('Library Prep'!$J106, Indices!$H$6:$AF$6,0)-1), 2,FALSE),LEN(VLOOKUP(D111, OFFSET(Indices!$H$8:$J$103, 0, MATCH('Library Prep'!$J106, Indices!$H$6:$AF$6,0)-1), 2,FALSE))-2), ""))</f>
        <v/>
      </c>
      <c r="F111" t="str">
        <f ca="1">IF(AND('Library Prep'!$J$12="CD", LEN($C111)&gt;0), VLOOKUP($C111, Indices!$H$8:$J$103, 3, FALSE), IF(AND(LEN($C111)&gt;0, LEN($E111)&gt;0), VLOOKUP($E111&amp;"-7", Indices!$F:$G, 2,FALSE), ""))</f>
        <v/>
      </c>
      <c r="G111" t="str">
        <f ca="1">IF(AND('Library Prep'!$J$12="CD", LEN(F111)&gt;0), VLOOKUP(F111, Indices!$F:$G, 2, FALSE), E111)</f>
        <v/>
      </c>
      <c r="H111" t="str">
        <f ca="1">IF(AND('Library Prep'!$J$12 = "CD", LEN('Library Prep'!$B106)&gt;0), 'Library Prep'!$D106&amp;"", IF(LEN($G111)&gt;0, VLOOKUP(G111&amp;"-5", Indices!$F:$G, 2,FALSE), ""))</f>
        <v/>
      </c>
      <c r="I111" t="str">
        <f>IF(AND('Library Prep'!$J$12 &lt;&gt; "CD", LEN('Library Prep'!$D106)&gt;0), 'Library Prep'!$D106, "")</f>
        <v/>
      </c>
    </row>
    <row r="112" spans="1:9">
      <c r="A112" t="str">
        <f>IF(AND(LEN(TRIM('Library Prep'!$C$2)) &gt; 0, LEN(TRIM('Library Prep'!$B107))&gt;0), 'Library Prep'!$B107 &amp; "-" &amp; 'Library Prep'!$C$2, "")</f>
        <v/>
      </c>
      <c r="C112" t="str">
        <f>IF(AND(LEN('Library Prep'!$J107)&gt;0, LEN(TRIM('Library Prep'!$B107)) &gt; 0), IF('Library Prep'!$J$12="CD", 'Library Prep'!$K107, RIGHT('Library Prep'!$J107, 1)), "")</f>
        <v/>
      </c>
      <c r="D112" t="str">
        <f>IF(LEN($C112)=0, "", IF('Library Prep'!$J$12 = "CD", VLOOKUP($C112, Indices!$H$8:$J$103, 2, FALSE), 'Library Prep'!$K107))</f>
        <v/>
      </c>
      <c r="E112" t="str">
        <f ca="1">IF(AND('Library Prep'!$J$12="CD", LEN(D112)&gt;0),
VLOOKUP($D112, Indices!$F:$G, 2, FALSE),
IF(LEN(D112)&gt;0,LEFT(VLOOKUP(D112, OFFSET(Indices!$H$8:$J$103, 0, MATCH('Library Prep'!$J107, Indices!$H$6:$AF$6,0)-1), 2,FALSE),LEN(VLOOKUP(D112, OFFSET(Indices!$H$8:$J$103, 0, MATCH('Library Prep'!$J107, Indices!$H$6:$AF$6,0)-1), 2,FALSE))-2), ""))</f>
        <v/>
      </c>
      <c r="F112" t="str">
        <f ca="1">IF(AND('Library Prep'!$J$12="CD", LEN($C112)&gt;0), VLOOKUP($C112, Indices!$H$8:$J$103, 3, FALSE), IF(AND(LEN($C112)&gt;0, LEN($E112)&gt;0), VLOOKUP($E112&amp;"-7", Indices!$F:$G, 2,FALSE), ""))</f>
        <v/>
      </c>
      <c r="G112" t="str">
        <f ca="1">IF(AND('Library Prep'!$J$12="CD", LEN(F112)&gt;0), VLOOKUP(F112, Indices!$F:$G, 2, FALSE), E112)</f>
        <v/>
      </c>
      <c r="H112" t="str">
        <f ca="1">IF(AND('Library Prep'!$J$12 = "CD", LEN('Library Prep'!$B107)&gt;0), 'Library Prep'!$D107&amp;"", IF(LEN($G112)&gt;0, VLOOKUP(G112&amp;"-5", Indices!$F:$G, 2,FALSE), ""))</f>
        <v/>
      </c>
      <c r="I112" t="str">
        <f>IF(AND('Library Prep'!$J$12 &lt;&gt; "CD", LEN('Library Prep'!$D107)&gt;0), 'Library Prep'!$D107, "")</f>
        <v/>
      </c>
    </row>
    <row r="113" spans="1:9">
      <c r="A113" t="str">
        <f>IF(AND(LEN(TRIM('Library Prep'!$C$2)) &gt; 0, LEN(TRIM('Library Prep'!$B108))&gt;0), 'Library Prep'!$B108 &amp; "-" &amp; 'Library Prep'!$C$2, "")</f>
        <v/>
      </c>
      <c r="C113" t="str">
        <f>IF(AND(LEN('Library Prep'!$J108)&gt;0, LEN(TRIM('Library Prep'!$B108)) &gt; 0), IF('Library Prep'!$J$12="CD", 'Library Prep'!$K108, RIGHT('Library Prep'!$J108, 1)), "")</f>
        <v/>
      </c>
      <c r="D113" t="str">
        <f>IF(LEN($C113)=0, "", IF('Library Prep'!$J$12 = "CD", VLOOKUP($C113, Indices!$H$8:$J$103, 2, FALSE), 'Library Prep'!$K108))</f>
        <v/>
      </c>
      <c r="E113" t="str">
        <f ca="1">IF(AND('Library Prep'!$J$12="CD", LEN(D113)&gt;0),
VLOOKUP($D113, Indices!$F$8:$G$26, 2, FALSE),
IF(LEN(D113)&gt;0,LEFT(VLOOKUP(D113, OFFSET(Indices!$H$8:$J$103, 0, MATCH('Library Prep'!$J108, Indices!$H$6:$AF$6,0)-1), 2,FALSE),LEN(VLOOKUP(D113, OFFSET(Indices!$H$8:$J$103, 0, MATCH('Library Prep'!$J108, Indices!$H$6:$AF$6,0)-1), 2,FALSE))-2), ""))</f>
        <v/>
      </c>
      <c r="F113" t="str">
        <f ca="1">IF(AND('Library Prep'!$J$12="CD", LEN($C113)&gt;0), VLOOKUP($C113, Indices!$H$8:$J$103, 3, FALSE), IF(AND(LEN($C113)&gt;0, LEN($E113)&gt;0), VLOOKUP($E113&amp;"-7", Indices!$F:$G, 2,FALSE), ""))</f>
        <v/>
      </c>
      <c r="G113" t="str">
        <f ca="1">IF(AND('Library Prep'!$J$12="CD", LEN(F113)&gt;0), VLOOKUP(F113, Indices!$F:$G, 2, FALSE), E113)</f>
        <v/>
      </c>
      <c r="H113" t="str">
        <f ca="1">IF(AND('Library Prep'!$J$12 = "CD", LEN('Library Prep'!$B108)&gt;0), 'Library Prep'!$D108&amp;"", IF(LEN($G113)&gt;0, VLOOKUP(G113&amp;"-5", Indices!$F:$G, 2,FALSE), ""))</f>
        <v/>
      </c>
      <c r="I113" t="str">
        <f>IF(AND('Library Prep'!$J$12 &lt;&gt; "CD", LEN('Library Prep'!$D108)&gt;0), 'Library Prep'!$D108, "")</f>
        <v/>
      </c>
    </row>
    <row r="114" spans="1:9">
      <c r="A114" t="str">
        <f>IF(AND(LEN(TRIM('Library Prep'!$C$2)) &gt; 0, LEN(TRIM('Library Prep'!$B109))&gt;0), 'Library Prep'!$B109 &amp; "-" &amp; 'Library Prep'!$C$2, "")</f>
        <v/>
      </c>
      <c r="C114" t="str">
        <f>IF(AND(LEN('Library Prep'!$J109)&gt;0, LEN(TRIM('Library Prep'!$B109)) &gt; 0), IF('Library Prep'!$J$12="CD", 'Library Prep'!$K109, RIGHT('Library Prep'!$J109, 1)), "")</f>
        <v/>
      </c>
      <c r="D114" t="str">
        <f>IF(LEN($C114)=0, "", IF('Library Prep'!$J$12 = "CD", VLOOKUP($C114, Indices!$H$8:$J$103, 2, FALSE), 'Library Prep'!$K109))</f>
        <v/>
      </c>
      <c r="E114" t="str">
        <f ca="1">IF(AND('Library Prep'!$J$12="CD", LEN(D114)&gt;0),
VLOOKUP($D114, Indices!$F$8:$G$26, 2, FALSE),
IF(LEN(D114)&gt;0,LEFT(VLOOKUP(D114, OFFSET(Indices!$H$8:$J$103, 0, MATCH('Library Prep'!$J109, Indices!$H$6:$AF$6,0)-1), 2,FALSE),LEN(VLOOKUP(D114, OFFSET(Indices!$H$8:$J$103, 0, MATCH('Library Prep'!$J109, Indices!$H$6:$AF$6,0)-1), 2,FALSE))-2), ""))</f>
        <v/>
      </c>
      <c r="F114" t="str">
        <f ca="1">IF(AND('Library Prep'!$J$12="CD", LEN($C114)&gt;0), VLOOKUP($C114, Indices!$H$8:$J$103, 3, FALSE), IF(AND(LEN($C114)&gt;0, LEN($E114)&gt;0), VLOOKUP($E114&amp;"-7", Indices!$F:$G, 2,FALSE), ""))</f>
        <v/>
      </c>
      <c r="G114" t="str">
        <f ca="1">IF(AND('Library Prep'!$J$12="CD", LEN(F114)&gt;0), VLOOKUP(F114, Indices!$F:$G, 2, FALSE), E114)</f>
        <v/>
      </c>
      <c r="H114" t="str">
        <f ca="1">IF(AND('Library Prep'!$J$12 = "CD", LEN('Library Prep'!$B109)&gt;0), 'Library Prep'!$D109&amp;"", IF(LEN($G114)&gt;0, VLOOKUP(G114&amp;"-5", Indices!$F:$G, 2,FALSE), ""))</f>
        <v/>
      </c>
      <c r="I114" t="str">
        <f>IF(AND('Library Prep'!$J$12 &lt;&gt; "CD", LEN('Library Prep'!$D109)&gt;0), 'Library Prep'!$D109, "")</f>
        <v/>
      </c>
    </row>
    <row r="115" spans="1:9">
      <c r="A115" t="str">
        <f>IF(AND(LEN(TRIM('Library Prep'!$C$2)) &gt; 0, LEN(TRIM('Library Prep'!$B110))&gt;0), 'Library Prep'!$B110 &amp; "-" &amp; 'Library Prep'!$C$2, "")</f>
        <v/>
      </c>
      <c r="C115" t="str">
        <f>IF(AND(LEN('Library Prep'!$J110)&gt;0, LEN(TRIM('Library Prep'!$B110)) &gt; 0), IF('Library Prep'!$J$12="CD", 'Library Prep'!$K110, RIGHT('Library Prep'!$J110, 1)), "")</f>
        <v/>
      </c>
      <c r="D115" t="str">
        <f>IF(LEN($C115)=0, "", IF('Library Prep'!$J$12 = "CD", VLOOKUP($C115, Indices!$H$8:$J$103, 2, FALSE), 'Library Prep'!$K110))</f>
        <v/>
      </c>
      <c r="E115" t="str">
        <f ca="1">IF(AND('Library Prep'!$J$12="CD", LEN(D115)&gt;0),
VLOOKUP($D115, Indices!$F$8:$G$26, 2, FALSE),
IF(LEN(D115)&gt;0,LEFT(VLOOKUP(D115, OFFSET(Indices!$H$8:$J$103, 0, MATCH('Library Prep'!$J110, Indices!$H$6:$AF$6,0)-1), 2,FALSE),LEN(VLOOKUP(D115, OFFSET(Indices!$H$8:$J$103, 0, MATCH('Library Prep'!$J110, Indices!$H$6:$AF$6,0)-1), 2,FALSE))-2), ""))</f>
        <v/>
      </c>
      <c r="F115" t="str">
        <f ca="1">IF(AND('Library Prep'!$J$12="CD", LEN($C115)&gt;0), VLOOKUP($C115, Indices!$H$8:$J$103, 3, FALSE), IF(AND(LEN($C115)&gt;0, LEN($E115)&gt;0), VLOOKUP($E115&amp;"-7", Indices!$F:$G, 2,FALSE), ""))</f>
        <v/>
      </c>
      <c r="G115" t="str">
        <f ca="1">IF(AND('Library Prep'!$J$12="CD", LEN(F115)&gt;0), VLOOKUP(F115, Indices!$F:$G, 2, FALSE), E115)</f>
        <v/>
      </c>
      <c r="H115" t="str">
        <f ca="1">IF(AND('Library Prep'!$J$12 = "CD", LEN('Library Prep'!$B110)&gt;0), 'Library Prep'!$D110&amp;"", IF(LEN($G115)&gt;0, VLOOKUP(G115&amp;"-5", Indices!$F:$G, 2,FALSE), ""))</f>
        <v/>
      </c>
      <c r="I115" t="str">
        <f>IF(AND('Library Prep'!$J$12 &lt;&gt; "CD", LEN('Library Prep'!$D110)&gt;0), 'Library Prep'!$D110, "")</f>
        <v/>
      </c>
    </row>
    <row r="116" spans="1:9">
      <c r="A116" t="str">
        <f>IF(AND(LEN(TRIM('Library Prep'!$C$2)) &gt; 0, LEN(TRIM('Library Prep'!$B111))&gt;0), 'Library Prep'!$B111 &amp; "-" &amp; 'Library Prep'!$C$2, "")</f>
        <v/>
      </c>
      <c r="C116" t="str">
        <f>IF(AND(LEN('Library Prep'!$J111)&gt;0, LEN(TRIM('Library Prep'!$B111)) &gt; 0), IF('Library Prep'!$J$12="CD", 'Library Prep'!$K111, RIGHT('Library Prep'!$J111, 1)), "")</f>
        <v/>
      </c>
      <c r="D116" t="str">
        <f>IF(LEN($C116)=0, "", IF('Library Prep'!$J$12 = "CD", VLOOKUP($C116, Indices!$H$8:$J$103, 2, FALSE), 'Library Prep'!$K111))</f>
        <v/>
      </c>
      <c r="E116" t="str">
        <f ca="1">IF(AND('Library Prep'!$J$12="CD", LEN(D116)&gt;0),
VLOOKUP($D116, Indices!$F$8:$G$26, 2, FALSE),
IF(LEN(D116)&gt;0,LEFT(VLOOKUP(D116, OFFSET(Indices!$H$8:$J$103, 0, MATCH('Library Prep'!$J111, Indices!$H$6:$AF$6,0)-1), 2,FALSE),LEN(VLOOKUP(D116, OFFSET(Indices!$H$8:$J$103, 0, MATCH('Library Prep'!$J111, Indices!$H$6:$AF$6,0)-1), 2,FALSE))-2), ""))</f>
        <v/>
      </c>
      <c r="F116" t="str">
        <f ca="1">IF(AND('Library Prep'!$J$12="CD", LEN($C116)&gt;0), VLOOKUP($C116, Indices!$H$8:$J$103, 3, FALSE), IF(AND(LEN($C116)&gt;0, LEN($E116)&gt;0), VLOOKUP($E116&amp;"-7", Indices!$F:$G, 2,FALSE), ""))</f>
        <v/>
      </c>
      <c r="G116" t="str">
        <f ca="1">IF(AND('Library Prep'!$J$12="CD", LEN(F116)&gt;0), VLOOKUP(F116, Indices!$F:$G, 2, FALSE), E116)</f>
        <v/>
      </c>
      <c r="H116" t="str">
        <f ca="1">IF(AND('Library Prep'!$J$12 = "CD", LEN('Library Prep'!$B111)&gt;0), 'Library Prep'!$D111&amp;"", IF(LEN($G116)&gt;0, VLOOKUP(G116&amp;"-5", Indices!$F:$G, 2,FALSE), ""))</f>
        <v/>
      </c>
      <c r="I116" t="str">
        <f>IF(AND('Library Prep'!$J$12 &lt;&gt; "CD", LEN('Library Prep'!$D111)&gt;0), 'Library Prep'!$D111, "")</f>
        <v/>
      </c>
    </row>
    <row r="117" spans="1:9">
      <c r="A117" t="str">
        <f>IF(AND(LEN(TRIM('Library Prep'!$C$2)) &gt; 0, LEN(TRIM('Library Prep'!$B112))&gt;0), 'Library Prep'!$B112 &amp; "-" &amp; 'Library Prep'!$C$2, "")</f>
        <v/>
      </c>
      <c r="C117" t="str">
        <f>IF(AND(LEN('Library Prep'!$J112)&gt;0, LEN(TRIM('Library Prep'!$B112)) &gt; 0), IF('Library Prep'!$J$12="CD", 'Library Prep'!$K112, RIGHT('Library Prep'!$J112, 1)), "")</f>
        <v/>
      </c>
      <c r="D117" t="str">
        <f>IF(LEN($C117)=0, "", IF('Library Prep'!$J$12 = "CD", VLOOKUP($C117, Indices!$H$8:$J$103, 2, FALSE), 'Library Prep'!$K112))</f>
        <v/>
      </c>
      <c r="E117" t="str">
        <f ca="1">IF(AND('Library Prep'!$J$12="CD", LEN(D117)&gt;0),
VLOOKUP($D117, Indices!$F$8:$G$26, 2, FALSE),
IF(LEN(D117)&gt;0,LEFT(VLOOKUP(D117, OFFSET(Indices!$H$8:$J$103, 0, MATCH('Library Prep'!$J112, Indices!$H$6:$AF$6,0)-1), 2,FALSE),LEN(VLOOKUP(D117, OFFSET(Indices!$H$8:$J$103, 0, MATCH('Library Prep'!$J112, Indices!$H$6:$AF$6,0)-1), 2,FALSE))-2), ""))</f>
        <v/>
      </c>
      <c r="F117" t="str">
        <f ca="1">IF(AND('Library Prep'!$J$12="CD", LEN($C117)&gt;0), VLOOKUP($C117, Indices!$H$8:$J$103, 3, FALSE), IF(AND(LEN($C117)&gt;0, LEN($E117)&gt;0), VLOOKUP($E117&amp;"-7", Indices!$F:$G, 2,FALSE), ""))</f>
        <v/>
      </c>
      <c r="G117" t="str">
        <f ca="1">IF(AND('Library Prep'!$J$12="CD", LEN(F117)&gt;0), VLOOKUP(F117, Indices!$F:$G, 2, FALSE), E117)</f>
        <v/>
      </c>
      <c r="H117" t="str">
        <f ca="1">IF(AND('Library Prep'!$J$12 = "CD", LEN('Library Prep'!$B112)&gt;0), 'Library Prep'!$D112&amp;"", IF(LEN($G117)&gt;0, VLOOKUP(G117&amp;"-5", Indices!$F:$G, 2,FALSE), ""))</f>
        <v/>
      </c>
      <c r="I117" t="str">
        <f>IF(AND('Library Prep'!$J$12 &lt;&gt; "CD", LEN('Library Prep'!$D112)&gt;0), 'Library Prep'!$D112, "")</f>
        <v/>
      </c>
    </row>
    <row r="118" spans="1:9">
      <c r="A118" t="str">
        <f>IF(AND(LEN(TRIM('Library Prep'!$C$2)) &gt; 0, LEN(TRIM('Library Prep'!$B113))&gt;0), 'Library Prep'!$B113 &amp; "-" &amp; 'Library Prep'!$C$2, "")</f>
        <v/>
      </c>
      <c r="C118" t="str">
        <f>IF(AND(LEN('Library Prep'!$J113)&gt;0, LEN(TRIM('Library Prep'!$B113)) &gt; 0), IF('Library Prep'!$J$12="CD", 'Library Prep'!$K113, RIGHT('Library Prep'!$J113, 1)), "")</f>
        <v/>
      </c>
      <c r="D118" t="str">
        <f>IF(LEN($C118)=0, "", IF('Library Prep'!$J$12 = "CD", VLOOKUP($C118, Indices!$H$8:$J$103, 2, FALSE), 'Library Prep'!$K113))</f>
        <v/>
      </c>
      <c r="E118" t="str">
        <f ca="1">IF(AND('Library Prep'!$J$12="CD", LEN(D118)&gt;0),
VLOOKUP($D118, Indices!$F$8:$G$26, 2, FALSE),
IF(LEN(D118)&gt;0,LEFT(VLOOKUP(D118, OFFSET(Indices!$H$8:$J$103, 0, MATCH('Library Prep'!$J113, Indices!$H$6:$AF$6,0)-1), 2,FALSE),LEN(VLOOKUP(D118, OFFSET(Indices!$H$8:$J$103, 0, MATCH('Library Prep'!$J113, Indices!$H$6:$AF$6,0)-1), 2,FALSE))-2), ""))</f>
        <v/>
      </c>
      <c r="F118" t="str">
        <f ca="1">IF(AND('Library Prep'!$J$12="CD", LEN($C118)&gt;0), VLOOKUP($C118, Indices!$H$8:$J$103, 3, FALSE), IF(AND(LEN($C118)&gt;0, LEN($E118)&gt;0), VLOOKUP($E118&amp;"-7", Indices!$F:$G, 2,FALSE), ""))</f>
        <v/>
      </c>
      <c r="G118" t="str">
        <f ca="1">IF(AND('Library Prep'!$J$12="CD", LEN(F118)&gt;0), VLOOKUP(F118, Indices!$F:$G, 2, FALSE), E118)</f>
        <v/>
      </c>
      <c r="H118" t="str">
        <f ca="1">IF(AND('Library Prep'!$J$12 = "CD", LEN('Library Prep'!$B113)&gt;0), 'Library Prep'!$D113&amp;"", IF(LEN($G118)&gt;0, VLOOKUP(G118&amp;"-5", Indices!$F:$G, 2,FALSE), ""))</f>
        <v/>
      </c>
      <c r="I118" t="str">
        <f>IF(AND('Library Prep'!$J$12 &lt;&gt; "CD", LEN('Library Prep'!$D113)&gt;0), 'Library Prep'!$D113, "")</f>
        <v/>
      </c>
    </row>
    <row r="119" spans="1:9">
      <c r="A119" t="str">
        <f>IF(AND(LEN(TRIM('Library Prep'!$C$2)) &gt; 0, LEN(TRIM('Library Prep'!$B114))&gt;0), 'Library Prep'!$B114 &amp; "-" &amp; 'Library Prep'!$C$2, "")</f>
        <v/>
      </c>
      <c r="C119" t="str">
        <f>IF(AND(LEN('Library Prep'!$J114)&gt;0, LEN(TRIM('Library Prep'!$B114)) &gt; 0), IF('Library Prep'!$J$12="CD", 'Library Prep'!$K114, RIGHT('Library Prep'!$J114, 1)), "")</f>
        <v/>
      </c>
      <c r="D119" t="str">
        <f>IF(LEN($C119)=0, "", IF('Library Prep'!$J$12 = "CD", VLOOKUP($C119, Indices!$H$8:$J$103, 2, FALSE), 'Library Prep'!$K114))</f>
        <v/>
      </c>
      <c r="E119" t="str">
        <f ca="1">IF(AND('Library Prep'!$J$12="CD", LEN(D119)&gt;0),
VLOOKUP($D119, Indices!$F$8:$G$26, 2, FALSE),
IF(LEN(D119)&gt;0,LEFT(VLOOKUP(D119, OFFSET(Indices!$H$8:$J$103, 0, MATCH('Library Prep'!$J114, Indices!$H$6:$AF$6,0)-1), 2,FALSE),LEN(VLOOKUP(D119, OFFSET(Indices!$H$8:$J$103, 0, MATCH('Library Prep'!$J114, Indices!$H$6:$AF$6,0)-1), 2,FALSE))-2), ""))</f>
        <v/>
      </c>
      <c r="F119" t="str">
        <f ca="1">IF(AND('Library Prep'!$J$12="CD", LEN($C119)&gt;0), VLOOKUP($C119, Indices!$H$8:$J$103, 3, FALSE), IF(AND(LEN($C119)&gt;0, LEN($E119)&gt;0), VLOOKUP($E119&amp;"-7", Indices!$F:$G, 2,FALSE), ""))</f>
        <v/>
      </c>
      <c r="G119" t="str">
        <f ca="1">IF(AND('Library Prep'!$J$12="CD", LEN(F119)&gt;0), VLOOKUP(F119, Indices!$F:$G, 2, FALSE), E119)</f>
        <v/>
      </c>
      <c r="H119" t="str">
        <f ca="1">IF(AND('Library Prep'!$J$12 = "CD", LEN('Library Prep'!$B114)&gt;0), 'Library Prep'!$D114&amp;"", IF(LEN($G119)&gt;0, VLOOKUP(G119&amp;"-5", Indices!$F:$G, 2,FALSE), ""))</f>
        <v/>
      </c>
      <c r="I119" t="str">
        <f>IF(AND('Library Prep'!$J$12 &lt;&gt; "CD", LEN('Library Prep'!$D114)&gt;0), 'Library Prep'!$D114, "")</f>
        <v/>
      </c>
    </row>
    <row r="120" spans="1:9">
      <c r="A120" t="str">
        <f>IF(AND(LEN(TRIM('Library Prep'!$C$2)) &gt; 0, LEN(TRIM('Library Prep'!$B115))&gt;0), 'Library Prep'!$B115 &amp; "-" &amp; 'Library Prep'!$C$2, "")</f>
        <v/>
      </c>
      <c r="C120" t="str">
        <f>IF(AND(LEN('Library Prep'!$J115)&gt;0, LEN(TRIM('Library Prep'!$B115)) &gt; 0), IF('Library Prep'!$J$12="CD", 'Library Prep'!$K115, RIGHT('Library Prep'!$J115, 1)), "")</f>
        <v/>
      </c>
      <c r="D120" t="str">
        <f>IF(LEN($C120)=0, "", IF('Library Prep'!$J$12 = "CD", VLOOKUP($C120, Indices!$H$8:$J$103, 2, FALSE), 'Library Prep'!$K115))</f>
        <v/>
      </c>
      <c r="E120" t="str">
        <f ca="1">IF(AND('Library Prep'!$J$12="CD", LEN(D120)&gt;0),
VLOOKUP($D120, Indices!$F$8:$G$26, 2, FALSE),
IF(LEN(D120)&gt;0,LEFT(VLOOKUP(D120, OFFSET(Indices!$H$8:$J$103, 0, MATCH('Library Prep'!$J115, Indices!$H$6:$AF$6,0)-1), 2,FALSE),LEN(VLOOKUP(D120, OFFSET(Indices!$H$8:$J$103, 0, MATCH('Library Prep'!$J115, Indices!$H$6:$AF$6,0)-1), 2,FALSE))-2), ""))</f>
        <v/>
      </c>
      <c r="F120" t="str">
        <f ca="1">IF(AND('Library Prep'!$J$12="CD", LEN($C120)&gt;0), VLOOKUP($C120, Indices!$H$8:$J$103, 3, FALSE), IF(AND(LEN($C120)&gt;0, LEN($E120)&gt;0), VLOOKUP($E120&amp;"-7", Indices!$F:$G, 2,FALSE), ""))</f>
        <v/>
      </c>
      <c r="G120" t="str">
        <f ca="1">IF(AND('Library Prep'!$J$12="CD", LEN(F120)&gt;0), VLOOKUP(F120, Indices!$F:$G, 2, FALSE), E120)</f>
        <v/>
      </c>
      <c r="H120" t="str">
        <f ca="1">IF(AND('Library Prep'!$J$12 = "CD", LEN('Library Prep'!$B115)&gt;0), 'Library Prep'!$D115&amp;"", IF(LEN($G120)&gt;0, VLOOKUP(G120&amp;"-5", Indices!$F:$G, 2,FALSE), ""))</f>
        <v/>
      </c>
      <c r="I120" t="str">
        <f>IF(AND('Library Prep'!$J$12 &lt;&gt; "CD", LEN('Library Prep'!$D115)&gt;0), 'Library Prep'!$D115, "")</f>
        <v/>
      </c>
    </row>
    <row r="121" spans="1:9">
      <c r="A121" t="str">
        <f>IF(AND(LEN(TRIM('Library Prep'!$C$2)) &gt; 0, LEN(TRIM('Library Prep'!$B116))&gt;0), 'Library Prep'!$B116 &amp; "-" &amp; 'Library Prep'!$C$2, "")</f>
        <v/>
      </c>
      <c r="C121" t="str">
        <f>IF(AND(LEN('Library Prep'!$J116)&gt;0, LEN(TRIM('Library Prep'!$B116)) &gt; 0), IF('Library Prep'!$J$12="CD", 'Library Prep'!$K116, RIGHT('Library Prep'!$J116, 1)), "")</f>
        <v/>
      </c>
      <c r="D121" t="str">
        <f>IF(LEN($C121)=0, "", IF('Library Prep'!$J$12 = "CD", VLOOKUP($C121, Indices!$H$8:$J$103, 2, FALSE), 'Library Prep'!$K116))</f>
        <v/>
      </c>
      <c r="E121" t="str">
        <f ca="1">IF(AND('Library Prep'!$J$12="CD", LEN(D121)&gt;0),
VLOOKUP($D121, Indices!$F$8:$G$26, 2, FALSE),
IF(LEN(D121)&gt;0,LEFT(VLOOKUP(D121, OFFSET(Indices!$H$8:$J$103, 0, MATCH('Library Prep'!$J116, Indices!$H$6:$AF$6,0)-1), 2,FALSE),LEN(VLOOKUP(D121, OFFSET(Indices!$H$8:$J$103, 0, MATCH('Library Prep'!$J116, Indices!$H$6:$AF$6,0)-1), 2,FALSE))-2), ""))</f>
        <v/>
      </c>
      <c r="F121" t="str">
        <f ca="1">IF(AND('Library Prep'!$J$12="CD", LEN($C121)&gt;0), VLOOKUP($C121, Indices!$H$8:$J$103, 3, FALSE), IF(AND(LEN($C121)&gt;0, LEN($E121)&gt;0), VLOOKUP($E121&amp;"-7", Indices!$F:$G, 2,FALSE), ""))</f>
        <v/>
      </c>
      <c r="G121" t="str">
        <f ca="1">IF(AND('Library Prep'!$J$12="CD", LEN(F121)&gt;0), VLOOKUP(F121, Indices!$F:$G, 2, FALSE), E121)</f>
        <v/>
      </c>
      <c r="H121" t="str">
        <f ca="1">IF(AND('Library Prep'!$J$12 = "CD", LEN('Library Prep'!$B116)&gt;0), 'Library Prep'!$D116&amp;"", IF(LEN($G121)&gt;0, VLOOKUP(G121&amp;"-5", Indices!$F:$G, 2,FALSE), ""))</f>
        <v/>
      </c>
      <c r="I121" t="str">
        <f>IF(AND('Library Prep'!$J$12 &lt;&gt; "CD", LEN('Library Prep'!$D116)&gt;0), 'Library Prep'!$D116, "")</f>
        <v/>
      </c>
    </row>
    <row r="122" spans="1:9">
      <c r="A122" t="str">
        <f>IF(AND(LEN(TRIM('Library Prep'!$C$2)) &gt; 0, LEN(TRIM('Library Prep'!$B117))&gt;0), 'Library Prep'!$B117 &amp; "-" &amp; 'Library Prep'!$C$2, "")</f>
        <v/>
      </c>
      <c r="C122" t="str">
        <f>IF(AND(LEN('Library Prep'!$J117)&gt;0, LEN(TRIM('Library Prep'!$B117)) &gt; 0), IF('Library Prep'!$J$12="CD", 'Library Prep'!$K117, RIGHT('Library Prep'!$J117, 1)), "")</f>
        <v/>
      </c>
      <c r="D122" t="str">
        <f>IF(LEN($C122)=0, "", IF('Library Prep'!$J$12 = "CD", VLOOKUP($C122, Indices!$H$8:$J$103, 2, FALSE), 'Library Prep'!$K117))</f>
        <v/>
      </c>
      <c r="E122" t="str">
        <f ca="1">IF(AND('Library Prep'!$J$12="CD", LEN(D122)&gt;0),
VLOOKUP($D122, Indices!$F$8:$G$26, 2, FALSE),
IF(LEN(D122)&gt;0,LEFT(VLOOKUP(D122, OFFSET(Indices!$H$8:$J$103, 0, MATCH('Library Prep'!$J117, Indices!$H$6:$AF$6,0)-1), 2,FALSE),LEN(VLOOKUP(D122, OFFSET(Indices!$H$8:$J$103, 0, MATCH('Library Prep'!$J117, Indices!$H$6:$AF$6,0)-1), 2,FALSE))-2), ""))</f>
        <v/>
      </c>
      <c r="F122" t="str">
        <f ca="1">IF(AND('Library Prep'!$J$12="CD", LEN($C122)&gt;0), VLOOKUP($C122, Indices!$H$8:$J$103, 3, FALSE), IF(AND(LEN($C122)&gt;0, LEN($E122)&gt;0), VLOOKUP($E122&amp;"-7", Indices!$F:$G, 2,FALSE), ""))</f>
        <v/>
      </c>
      <c r="G122" t="str">
        <f ca="1">IF(AND('Library Prep'!$J$12="CD", LEN(F122)&gt;0), VLOOKUP(F122, Indices!$F:$G, 2, FALSE), E122)</f>
        <v/>
      </c>
      <c r="H122" t="str">
        <f ca="1">IF(AND('Library Prep'!$J$12 = "CD", LEN('Library Prep'!$B117)&gt;0), 'Library Prep'!$D117&amp;"", IF(LEN($G122)&gt;0, VLOOKUP(G122&amp;"-5", Indices!$F:$G, 2,FALSE), ""))</f>
        <v/>
      </c>
      <c r="I122" t="str">
        <f>IF(AND('Library Prep'!$J$12 &lt;&gt; "CD", LEN('Library Prep'!$D117)&gt;0), 'Library Prep'!$D117, "")</f>
        <v/>
      </c>
    </row>
    <row r="123" spans="1:9">
      <c r="A123" t="str">
        <f>IF(AND(LEN(TRIM('Library Prep'!$C$2)) &gt; 0, LEN(TRIM('Library Prep'!$B118))&gt;0), 'Library Prep'!$B118 &amp; "-" &amp; 'Library Prep'!$C$2, "")</f>
        <v/>
      </c>
      <c r="C123" t="str">
        <f>IF(AND(LEN('Library Prep'!$J118)&gt;0, LEN(TRIM('Library Prep'!$B118)) &gt; 0), IF('Library Prep'!$J$12="CD", 'Library Prep'!$K118, RIGHT('Library Prep'!$J118, 1)), "")</f>
        <v/>
      </c>
      <c r="D123" t="str">
        <f>IF(LEN($C123)=0, "", IF('Library Prep'!$J$12 = "CD", VLOOKUP($C123, Indices!$H$8:$J$103, 2, FALSE), 'Library Prep'!$K118))</f>
        <v/>
      </c>
      <c r="E123" t="str">
        <f ca="1">IF(AND('Library Prep'!$J$12="CD", LEN(D123)&gt;0),
VLOOKUP($D123, Indices!$F$8:$G$26, 2, FALSE),
IF(LEN(D123)&gt;0,LEFT(VLOOKUP(D123, OFFSET(Indices!$H$8:$J$103, 0, MATCH('Library Prep'!$J118, Indices!$H$6:$AF$6,0)-1), 2,FALSE),LEN(VLOOKUP(D123, OFFSET(Indices!$H$8:$J$103, 0, MATCH('Library Prep'!$J118, Indices!$H$6:$AF$6,0)-1), 2,FALSE))-2), ""))</f>
        <v/>
      </c>
      <c r="F123" t="str">
        <f ca="1">IF(AND('Library Prep'!$J$12="CD", LEN($C123)&gt;0), VLOOKUP($C123, Indices!$H$8:$J$103, 3, FALSE), IF(AND(LEN($C123)&gt;0, LEN($E123)&gt;0), VLOOKUP($E123&amp;"-7", Indices!$F:$G, 2,FALSE), ""))</f>
        <v/>
      </c>
      <c r="G123" t="str">
        <f ca="1">IF(AND('Library Prep'!$J$12="CD", LEN(F123)&gt;0), VLOOKUP(F123, Indices!$F:$G, 2, FALSE), E123)</f>
        <v/>
      </c>
      <c r="H123" t="str">
        <f ca="1">IF(AND('Library Prep'!$J$12 = "CD", LEN('Library Prep'!$B118)&gt;0), 'Library Prep'!$D118&amp;"", IF(LEN($G123)&gt;0, VLOOKUP(G123&amp;"-5", Indices!$F:$G, 2,FALSE), ""))</f>
        <v/>
      </c>
      <c r="I123" t="str">
        <f>IF(AND('Library Prep'!$J$12 &lt;&gt; "CD", LEN('Library Prep'!$D118)&gt;0), 'Library Prep'!$D118, "")</f>
        <v/>
      </c>
    </row>
    <row r="124" spans="1:9">
      <c r="A124" t="str">
        <f>IF(AND(LEN(TRIM('Library Prep'!$C$2)) &gt; 0, LEN(TRIM('Library Prep'!$B119))&gt;0), 'Library Prep'!$B119 &amp; "-" &amp; 'Library Prep'!$C$2, "")</f>
        <v/>
      </c>
      <c r="C124" t="str">
        <f>IF(AND(LEN('Library Prep'!$J119)&gt;0, LEN(TRIM('Library Prep'!$B119)) &gt; 0), IF('Library Prep'!$J$12="CD", 'Library Prep'!$K119, RIGHT('Library Prep'!$J119, 1)), "")</f>
        <v/>
      </c>
      <c r="D124" t="str">
        <f>IF(LEN($C124)=0, "", IF('Library Prep'!$J$12 = "CD", VLOOKUP($C124, Indices!$H$8:$J$103, 2, FALSE), 'Library Prep'!$K119))</f>
        <v/>
      </c>
      <c r="E124" t="str">
        <f ca="1">IF(AND('Library Prep'!$J$12="CD", LEN(D124)&gt;0),
VLOOKUP($D124, Indices!$F$8:$G$26, 2, FALSE),
IF(LEN(D124)&gt;0,LEFT(VLOOKUP(D124, OFFSET(Indices!$H$8:$J$103, 0, MATCH('Library Prep'!$J119, Indices!$H$6:$AF$6,0)-1), 2,FALSE),LEN(VLOOKUP(D124, OFFSET(Indices!$H$8:$J$103, 0, MATCH('Library Prep'!$J119, Indices!$H$6:$AF$6,0)-1), 2,FALSE))-2), ""))</f>
        <v/>
      </c>
      <c r="F124" t="str">
        <f ca="1">IF(AND('Library Prep'!$J$12="CD", LEN($C124)&gt;0), VLOOKUP($C124, Indices!$H$8:$J$103, 3, FALSE), IF(AND(LEN($C124)&gt;0, LEN($E124)&gt;0), VLOOKUP($E124&amp;"-7", Indices!$F:$G, 2,FALSE), ""))</f>
        <v/>
      </c>
      <c r="G124" t="str">
        <f ca="1">IF(AND('Library Prep'!$J$12="CD", LEN(F124)&gt;0), VLOOKUP(F124, Indices!$F:$G, 2, FALSE), E124)</f>
        <v/>
      </c>
      <c r="H124" t="str">
        <f ca="1">IF(AND('Library Prep'!$J$12 = "CD", LEN('Library Prep'!$B119)&gt;0), 'Library Prep'!$D119&amp;"", IF(LEN($G124)&gt;0, VLOOKUP(G124&amp;"-5", Indices!$F:$G, 2,FALSE), ""))</f>
        <v/>
      </c>
      <c r="I124" t="str">
        <f>IF(AND('Library Prep'!$J$12 &lt;&gt; "CD", LEN('Library Prep'!$D119)&gt;0), 'Library Prep'!$D119, "")</f>
        <v/>
      </c>
    </row>
    <row r="125" spans="1:9">
      <c r="A125" t="str">
        <f>IF(AND(LEN(TRIM('Library Prep'!$C$2)) &gt; 0, LEN(TRIM('Library Prep'!$B120))&gt;0), 'Library Prep'!$B120 &amp; "-" &amp; 'Library Prep'!$C$2, "")</f>
        <v/>
      </c>
      <c r="C125" t="str">
        <f>IF(AND(LEN('Library Prep'!$J120)&gt;0, LEN(TRIM('Library Prep'!$B120)) &gt; 0), IF('Library Prep'!$J$12="CD", 'Library Prep'!$K120, RIGHT('Library Prep'!$J120, 1)), "")</f>
        <v/>
      </c>
      <c r="D125" t="str">
        <f>IF(LEN($C125)=0, "", IF('Library Prep'!$J$12 = "CD", VLOOKUP($C125, Indices!$H$8:$J$103, 2, FALSE), 'Library Prep'!$K120))</f>
        <v/>
      </c>
      <c r="E125" t="str">
        <f ca="1">IF(AND('Library Prep'!$J$12="CD", LEN(D125)&gt;0),
VLOOKUP($D125, Indices!$F$8:$G$26, 2, FALSE),
IF(LEN(D125)&gt;0,LEFT(VLOOKUP(D125, OFFSET(Indices!$H$8:$J$103, 0, MATCH('Library Prep'!$J120, Indices!$H$6:$AF$6,0)-1), 2,FALSE),LEN(VLOOKUP(D125, OFFSET(Indices!$H$8:$J$103, 0, MATCH('Library Prep'!$J120, Indices!$H$6:$AF$6,0)-1), 2,FALSE))-2), ""))</f>
        <v/>
      </c>
      <c r="F125" t="str">
        <f ca="1">IF(AND('Library Prep'!$J$12="CD", LEN($C125)&gt;0), VLOOKUP($C125, Indices!$H$8:$J$103, 3, FALSE), IF(AND(LEN($C125)&gt;0, LEN($E125)&gt;0), VLOOKUP($E125&amp;"-7", Indices!$F:$G, 2,FALSE), ""))</f>
        <v/>
      </c>
      <c r="G125" t="str">
        <f ca="1">IF(AND('Library Prep'!$J$12="CD", LEN(F125)&gt;0), VLOOKUP(F125, Indices!$F:$G, 2, FALSE), E125)</f>
        <v/>
      </c>
      <c r="H125" t="str">
        <f ca="1">IF(AND('Library Prep'!$J$12 = "CD", LEN('Library Prep'!$B120)&gt;0), 'Library Prep'!$D120&amp;"", IF(LEN($G125)&gt;0, VLOOKUP(G125&amp;"-5", Indices!$F:$G, 2,FALSE), ""))</f>
        <v/>
      </c>
      <c r="I125" t="str">
        <f>IF(AND('Library Prep'!$J$12 &lt;&gt; "CD", LEN('Library Prep'!$D120)&gt;0), 'Library Prep'!$D120, "")</f>
        <v/>
      </c>
    </row>
    <row r="126" spans="1:9">
      <c r="A126" t="str">
        <f>IF(AND(LEN(TRIM('Library Prep'!$C$2)) &gt; 0, LEN(TRIM('Library Prep'!$B121))&gt;0), 'Library Prep'!$B121 &amp; "-" &amp; 'Library Prep'!$C$2, "")</f>
        <v/>
      </c>
      <c r="C126" t="str">
        <f>IF(AND(LEN('Library Prep'!$J121)&gt;0, LEN(TRIM('Library Prep'!$B121)) &gt; 0), IF('Library Prep'!$J$12="CD", 'Library Prep'!$K121, RIGHT('Library Prep'!$J121, 1)), "")</f>
        <v/>
      </c>
      <c r="D126" t="str">
        <f>IF(LEN($C126)=0, "", IF('Library Prep'!$J$12 = "CD", VLOOKUP($C126, Indices!$H$8:$J$103, 2, FALSE), 'Library Prep'!$K121))</f>
        <v/>
      </c>
      <c r="E126" t="str">
        <f ca="1">IF(AND('Library Prep'!$J$12="CD", LEN(D126)&gt;0),
VLOOKUP($D126, Indices!$F$8:$G$26, 2, FALSE),
IF(LEN(D126)&gt;0,LEFT(VLOOKUP(D126, OFFSET(Indices!$H$8:$J$103, 0, MATCH('Library Prep'!$J121, Indices!$H$6:$AF$6,0)-1), 2,FALSE),LEN(VLOOKUP(D126, OFFSET(Indices!$H$8:$J$103, 0, MATCH('Library Prep'!$J121, Indices!$H$6:$AF$6,0)-1), 2,FALSE))-2), ""))</f>
        <v/>
      </c>
      <c r="F126" t="str">
        <f ca="1">IF(AND('Library Prep'!$J$12="CD", LEN($C126)&gt;0), VLOOKUP($C126, Indices!$H$8:$J$103, 3, FALSE), IF(AND(LEN($C126)&gt;0, LEN($E126)&gt;0), VLOOKUP($E126&amp;"-7", Indices!$F:$G, 2,FALSE), ""))</f>
        <v/>
      </c>
      <c r="G126" t="str">
        <f ca="1">IF(AND('Library Prep'!$J$12="CD", LEN(F126)&gt;0), VLOOKUP(F126, Indices!$F:$G, 2, FALSE), E126)</f>
        <v/>
      </c>
      <c r="H126" t="str">
        <f ca="1">IF(AND('Library Prep'!$J$12 = "CD", LEN('Library Prep'!$B121)&gt;0), 'Library Prep'!$D121&amp;"", IF(LEN($G126)&gt;0, VLOOKUP(G126&amp;"-5", Indices!$F:$G, 2,FALSE), ""))</f>
        <v/>
      </c>
      <c r="I126" t="str">
        <f>IF(AND('Library Prep'!$J$12 &lt;&gt; "CD", LEN('Library Prep'!$D121)&gt;0), 'Library Prep'!$D121, "")</f>
        <v/>
      </c>
    </row>
    <row r="127" spans="1:9">
      <c r="A127" t="str">
        <f>IF(AND(LEN(TRIM('Library Prep'!$C$2)) &gt; 0, LEN(TRIM('Library Prep'!$B122))&gt;0), 'Library Prep'!$B122 &amp; "-" &amp; 'Library Prep'!$C$2, "")</f>
        <v/>
      </c>
      <c r="C127" t="str">
        <f>IF(AND(LEN('Library Prep'!$J122)&gt;0, LEN(TRIM('Library Prep'!$B122)) &gt; 0), IF('Library Prep'!$J$12="CD", 'Library Prep'!$K122, RIGHT('Library Prep'!$J122, 1)), "")</f>
        <v/>
      </c>
      <c r="D127" t="str">
        <f>IF(LEN($C127)=0, "", IF('Library Prep'!$J$12 = "CD", VLOOKUP($C127, Indices!$H$8:$J$103, 2, FALSE), 'Library Prep'!$K122))</f>
        <v/>
      </c>
      <c r="E127" t="str">
        <f ca="1">IF(AND('Library Prep'!$J$12="CD", LEN(D127)&gt;0),
VLOOKUP($D127, Indices!$F$8:$G$26, 2, FALSE),
IF(LEN(D127)&gt;0,LEFT(VLOOKUP(D127, OFFSET(Indices!$H$8:$J$103, 0, MATCH('Library Prep'!$J122, Indices!$H$6:$AF$6,0)-1), 2,FALSE),LEN(VLOOKUP(D127, OFFSET(Indices!$H$8:$J$103, 0, MATCH('Library Prep'!$J122, Indices!$H$6:$AF$6,0)-1), 2,FALSE))-2), ""))</f>
        <v/>
      </c>
      <c r="F127" t="str">
        <f ca="1">IF(AND('Library Prep'!$J$12="CD", LEN($C127)&gt;0), VLOOKUP($C127, Indices!$H$8:$J$103, 3, FALSE), IF(AND(LEN($C127)&gt;0, LEN($E127)&gt;0), VLOOKUP($E127&amp;"-7", Indices!$F:$G, 2,FALSE), ""))</f>
        <v/>
      </c>
      <c r="G127" t="str">
        <f ca="1">IF(AND('Library Prep'!$J$12="CD", LEN(F127)&gt;0), VLOOKUP(F127, Indices!$F:$G, 2, FALSE), E127)</f>
        <v/>
      </c>
      <c r="H127" t="str">
        <f ca="1">IF(AND('Library Prep'!$J$12 = "CD", LEN('Library Prep'!$B122)&gt;0), 'Library Prep'!$D122&amp;"", IF(LEN($G127)&gt;0, VLOOKUP(G127&amp;"-5", Indices!$F:$G, 2,FALSE), ""))</f>
        <v/>
      </c>
      <c r="I127" t="str">
        <f>IF(AND('Library Prep'!$J$12 &lt;&gt; "CD", LEN('Library Prep'!$D122)&gt;0), 'Library Prep'!$D122, "")</f>
        <v/>
      </c>
    </row>
    <row r="128" spans="1:9">
      <c r="A128" t="str">
        <f>IF(AND(LEN(TRIM('Library Prep'!$C$2)) &gt; 0, LEN(TRIM('Library Prep'!$B123))&gt;0), 'Library Prep'!$B123 &amp; "-" &amp; 'Library Prep'!$C$2, "")</f>
        <v/>
      </c>
      <c r="C128" t="str">
        <f>IF(AND(LEN('Library Prep'!$J123)&gt;0, LEN(TRIM('Library Prep'!$B123)) &gt; 0), IF('Library Prep'!$J$12="CD", 'Library Prep'!$K123, RIGHT('Library Prep'!$J123, 1)), "")</f>
        <v/>
      </c>
      <c r="D128" t="str">
        <f>IF(LEN($C128)=0, "", IF('Library Prep'!$J$12 = "CD", VLOOKUP($C128, Indices!$H$8:$J$103, 2, FALSE), 'Library Prep'!$K123))</f>
        <v/>
      </c>
      <c r="E128" t="str">
        <f ca="1">IF(AND('Library Prep'!$J$12="CD", LEN(D128)&gt;0),
VLOOKUP($D128, Indices!$F$8:$G$26, 2, FALSE),
IF(LEN(D128)&gt;0,LEFT(VLOOKUP(D128, OFFSET(Indices!$H$8:$J$103, 0, MATCH('Library Prep'!$J123, Indices!$H$6:$AF$6,0)-1), 2,FALSE),LEN(VLOOKUP(D128, OFFSET(Indices!$H$8:$J$103, 0, MATCH('Library Prep'!$J123, Indices!$H$6:$AF$6,0)-1), 2,FALSE))-2), ""))</f>
        <v/>
      </c>
      <c r="F128" t="str">
        <f ca="1">IF(AND('Library Prep'!$J$12="CD", LEN($C128)&gt;0), VLOOKUP($C128, Indices!$H$8:$J$103, 3, FALSE), IF(AND(LEN($C128)&gt;0, LEN($E128)&gt;0), VLOOKUP($E128&amp;"-7", Indices!$F:$G, 2,FALSE), ""))</f>
        <v/>
      </c>
      <c r="G128" t="str">
        <f ca="1">IF(AND('Library Prep'!$J$12="CD", LEN(F128)&gt;0), VLOOKUP(F128, Indices!$F:$G, 2, FALSE), E128)</f>
        <v/>
      </c>
      <c r="H128" t="str">
        <f ca="1">IF(AND('Library Prep'!$J$12 = "CD", LEN('Library Prep'!$B123)&gt;0), 'Library Prep'!$D123&amp;"", IF(LEN($G128)&gt;0, VLOOKUP(G128&amp;"-5", Indices!$F:$G, 2,FALSE), ""))</f>
        <v/>
      </c>
      <c r="I128" t="str">
        <f>IF(AND('Library Prep'!$J$12 &lt;&gt; "CD", LEN('Library Prep'!$D123)&gt;0), 'Library Prep'!$D123, "")</f>
        <v/>
      </c>
    </row>
    <row r="129" spans="1:9">
      <c r="A129" t="str">
        <f>IF(AND(LEN(TRIM('Library Prep'!$C$2)) &gt; 0, LEN(TRIM('Library Prep'!$B124))&gt;0), 'Library Prep'!$B124 &amp; "-" &amp; 'Library Prep'!$C$2, "")</f>
        <v/>
      </c>
      <c r="C129" t="str">
        <f>IF(AND(LEN('Library Prep'!$J124)&gt;0, LEN(TRIM('Library Prep'!$B124)) &gt; 0), IF('Library Prep'!$J$12="CD", 'Library Prep'!$K124, RIGHT('Library Prep'!$J124, 1)), "")</f>
        <v/>
      </c>
      <c r="D129" t="str">
        <f>IF(LEN($C129)=0, "", IF('Library Prep'!$J$12 = "CD", VLOOKUP($C129, Indices!$H$8:$J$103, 2, FALSE), 'Library Prep'!$K124))</f>
        <v/>
      </c>
      <c r="E129" t="str">
        <f ca="1">IF(AND('Library Prep'!$J$12="CD", LEN(D129)&gt;0),
VLOOKUP($D129, Indices!$F$8:$G$26, 2, FALSE),
IF(LEN(D129)&gt;0,LEFT(VLOOKUP(D129, OFFSET(Indices!$H$8:$J$103, 0, MATCH('Library Prep'!$J124, Indices!$H$6:$AF$6,0)-1), 2,FALSE),LEN(VLOOKUP(D129, OFFSET(Indices!$H$8:$J$103, 0, MATCH('Library Prep'!$J124, Indices!$H$6:$AF$6,0)-1), 2,FALSE))-2), ""))</f>
        <v/>
      </c>
      <c r="F129" t="str">
        <f ca="1">IF(AND('Library Prep'!$J$12="CD", LEN($C129)&gt;0), VLOOKUP($C129, Indices!$H$8:$J$103, 3, FALSE), IF(AND(LEN($C129)&gt;0, LEN($E129)&gt;0), VLOOKUP($E129&amp;"-7", Indices!$F:$G, 2,FALSE), ""))</f>
        <v/>
      </c>
      <c r="G129" t="str">
        <f ca="1">IF(AND('Library Prep'!$J$12="CD", LEN(F129)&gt;0), VLOOKUP(F129, Indices!$F:$G, 2, FALSE), E129)</f>
        <v/>
      </c>
      <c r="H129" t="str">
        <f ca="1">IF(AND('Library Prep'!$J$12 = "CD", LEN('Library Prep'!$B124)&gt;0), 'Library Prep'!$D124&amp;"", IF(LEN($G129)&gt;0, VLOOKUP(G129&amp;"-5", Indices!$F:$G, 2,FALSE), ""))</f>
        <v/>
      </c>
      <c r="I129" t="str">
        <f>IF(AND('Library Prep'!$J$12 &lt;&gt; "CD", LEN('Library Prep'!$D124)&gt;0), 'Library Prep'!$D124, "")</f>
        <v/>
      </c>
    </row>
    <row r="130" spans="1:9">
      <c r="A130" t="str">
        <f>IF(AND(LEN(TRIM('Library Prep'!$C$2)) &gt; 0, LEN(TRIM('Library Prep'!$B125))&gt;0), 'Library Prep'!$B125 &amp; "-" &amp; 'Library Prep'!$C$2, "")</f>
        <v/>
      </c>
      <c r="C130" t="str">
        <f>IF(AND(LEN('Library Prep'!$J125)&gt;0, LEN(TRIM('Library Prep'!$B125)) &gt; 0), IF('Library Prep'!$J$12="CD", 'Library Prep'!$K125, RIGHT('Library Prep'!$J125, 1)), "")</f>
        <v/>
      </c>
      <c r="D130" t="str">
        <f>IF(LEN($C130)=0, "", IF('Library Prep'!$J$12 = "CD", VLOOKUP($C130, Indices!$H$8:$J$103, 2, FALSE), 'Library Prep'!$K125))</f>
        <v/>
      </c>
      <c r="E130" t="str">
        <f ca="1">IF(AND('Library Prep'!$J$12="CD", LEN(D130)&gt;0),
VLOOKUP($D130, Indices!$F$8:$G$26, 2, FALSE),
IF(LEN(D130)&gt;0,LEFT(VLOOKUP(D130, OFFSET(Indices!$H$8:$J$103, 0, MATCH('Library Prep'!$J125, Indices!$H$6:$AF$6,0)-1), 2,FALSE),LEN(VLOOKUP(D130, OFFSET(Indices!$H$8:$J$103, 0, MATCH('Library Prep'!$J125, Indices!$H$6:$AF$6,0)-1), 2,FALSE))-2), ""))</f>
        <v/>
      </c>
      <c r="F130" t="str">
        <f ca="1">IF(AND('Library Prep'!$J$12="CD", LEN($C130)&gt;0), VLOOKUP($C130, Indices!$H$8:$J$103, 3, FALSE), IF(AND(LEN($C130)&gt;0, LEN($E130)&gt;0), VLOOKUP($E130&amp;"-7", Indices!$F:$G, 2,FALSE), ""))</f>
        <v/>
      </c>
      <c r="G130" t="str">
        <f ca="1">IF(AND('Library Prep'!$J$12="CD", LEN(F130)&gt;0), VLOOKUP(F130, Indices!$F:$G, 2, FALSE), E130)</f>
        <v/>
      </c>
      <c r="H130" t="str">
        <f ca="1">IF(AND('Library Prep'!$J$12 = "CD", LEN('Library Prep'!$B125)&gt;0), 'Library Prep'!$D125&amp;"", IF(LEN($G130)&gt;0, VLOOKUP(G130&amp;"-5", Indices!$F:$G, 2,FALSE), ""))</f>
        <v/>
      </c>
      <c r="I130" t="str">
        <f>IF(AND('Library Prep'!$J$12 &lt;&gt; "CD", LEN('Library Prep'!$D125)&gt;0), 'Library Prep'!$D125, "")</f>
        <v/>
      </c>
    </row>
    <row r="131" spans="1:9">
      <c r="A131" t="str">
        <f>IF(AND(LEN(TRIM('Library Prep'!$C$2)) &gt; 0, LEN(TRIM('Library Prep'!$B126))&gt;0), 'Library Prep'!$B126 &amp; "-" &amp; 'Library Prep'!$C$2, "")</f>
        <v/>
      </c>
      <c r="C131" t="str">
        <f>IF(AND(LEN('Library Prep'!$J126)&gt;0, LEN(TRIM('Library Prep'!$B126)) &gt; 0), IF('Library Prep'!$J$12="CD", 'Library Prep'!$K126, RIGHT('Library Prep'!$J126, 1)), "")</f>
        <v/>
      </c>
      <c r="D131" t="str">
        <f>IF(LEN($C131)=0, "", IF('Library Prep'!$J$12 = "CD", VLOOKUP($C131, Indices!$H$8:$J$103, 2, FALSE), 'Library Prep'!$K126))</f>
        <v/>
      </c>
      <c r="E131" t="str">
        <f ca="1">IF(AND('Library Prep'!$J$12="CD", LEN(D131)&gt;0),
VLOOKUP($D131, Indices!$F$8:$G$26, 2, FALSE),
IF(LEN(D131)&gt;0,LEFT(VLOOKUP(D131, OFFSET(Indices!$H$8:$J$103, 0, MATCH('Library Prep'!$J126, Indices!$H$6:$AF$6,0)-1), 2,FALSE),LEN(VLOOKUP(D131, OFFSET(Indices!$H$8:$J$103, 0, MATCH('Library Prep'!$J126, Indices!$H$6:$AF$6,0)-1), 2,FALSE))-2), ""))</f>
        <v/>
      </c>
      <c r="F131" t="str">
        <f ca="1">IF(AND('Library Prep'!$J$12="CD", LEN($C131)&gt;0), VLOOKUP($C131, Indices!$H$8:$J$103, 3, FALSE), IF(AND(LEN($C131)&gt;0, LEN($E131)&gt;0), VLOOKUP($E131&amp;"-7", Indices!$F:$G, 2,FALSE), ""))</f>
        <v/>
      </c>
      <c r="G131" t="str">
        <f ca="1">IF(AND('Library Prep'!$J$12="CD", LEN(F131)&gt;0), VLOOKUP(F131, Indices!$F:$G, 2, FALSE), E131)</f>
        <v/>
      </c>
      <c r="H131" t="str">
        <f ca="1">IF(AND('Library Prep'!$J$12 = "CD", LEN('Library Prep'!$B126)&gt;0), 'Library Prep'!$D126&amp;"", IF(LEN($G131)&gt;0, VLOOKUP(G131&amp;"-5", Indices!$F:$G, 2,FALSE), ""))</f>
        <v/>
      </c>
      <c r="I131" t="str">
        <f>IF(AND('Library Prep'!$J$12 &lt;&gt; "CD", LEN('Library Prep'!$D126)&gt;0), 'Library Prep'!$D126, "")</f>
        <v/>
      </c>
    </row>
    <row r="132" spans="1:9">
      <c r="A132" t="str">
        <f>IF(AND(LEN(TRIM('Library Prep'!$C$2)) &gt; 0, LEN(TRIM('Library Prep'!$B127))&gt;0), 'Library Prep'!$B127 &amp; "-" &amp; 'Library Prep'!$C$2, "")</f>
        <v/>
      </c>
      <c r="C132" t="str">
        <f>IF(AND(LEN('Library Prep'!$J127)&gt;0, LEN(TRIM('Library Prep'!$B127)) &gt; 0), IF('Library Prep'!$J$12="CD", 'Library Prep'!$K127, RIGHT('Library Prep'!$J127, 1)), "")</f>
        <v/>
      </c>
      <c r="D132" t="str">
        <f>IF(LEN($C132)=0, "", IF('Library Prep'!$J$12 = "CD", VLOOKUP($C132, Indices!$H$8:$J$103, 2, FALSE), 'Library Prep'!$K127))</f>
        <v/>
      </c>
      <c r="E132" t="str">
        <f ca="1">IF(AND('Library Prep'!$J$12="CD", LEN(D132)&gt;0),
VLOOKUP($D132, Indices!$F$8:$G$26, 2, FALSE),
IF(LEN(D132)&gt;0,LEFT(VLOOKUP(D132, OFFSET(Indices!$H$8:$J$103, 0, MATCH('Library Prep'!$J127, Indices!$H$6:$AF$6,0)-1), 2,FALSE),LEN(VLOOKUP(D132, OFFSET(Indices!$H$8:$J$103, 0, MATCH('Library Prep'!$J127, Indices!$H$6:$AF$6,0)-1), 2,FALSE))-2), ""))</f>
        <v/>
      </c>
      <c r="F132" t="str">
        <f ca="1">IF(AND('Library Prep'!$J$12="CD", LEN($C132)&gt;0), VLOOKUP($C132, Indices!$H$8:$J$103, 3, FALSE), IF(AND(LEN($C132)&gt;0, LEN($E132)&gt;0), VLOOKUP($E132&amp;"-7", Indices!$F:$G, 2,FALSE), ""))</f>
        <v/>
      </c>
      <c r="G132" t="str">
        <f ca="1">IF(AND('Library Prep'!$J$12="CD", LEN(F132)&gt;0), VLOOKUP(F132, Indices!$F:$G, 2, FALSE), E132)</f>
        <v/>
      </c>
      <c r="H132" t="str">
        <f ca="1">IF(AND('Library Prep'!$J$12 = "CD", LEN('Library Prep'!$B127)&gt;0), 'Library Prep'!$D127&amp;"", IF(LEN($G132)&gt;0, VLOOKUP(G132&amp;"-5", Indices!$F:$G, 2,FALSE), ""))</f>
        <v/>
      </c>
      <c r="I132" t="str">
        <f>IF(AND('Library Prep'!$J$12 &lt;&gt; "CD", LEN('Library Prep'!$D127)&gt;0), 'Library Prep'!$D127, "")</f>
        <v/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42B56-6BAE-44DB-8950-A1FA1BF7C2B3}">
  <dimension ref="A1:J135"/>
  <sheetViews>
    <sheetView workbookViewId="0">
      <pane ySplit="19" topLeftCell="A20" activePane="bottomLeft" state="frozen"/>
      <selection pane="bottomLeft" activeCell="A20" sqref="A20"/>
    </sheetView>
  </sheetViews>
  <sheetFormatPr defaultRowHeight="15"/>
  <cols>
    <col min="2" max="2" width="20.5703125" customWidth="1"/>
    <col min="3" max="3" width="41" bestFit="1" customWidth="1"/>
    <col min="4" max="5" width="16.85546875" bestFit="1" customWidth="1"/>
    <col min="6" max="6" width="12.42578125" bestFit="1" customWidth="1"/>
    <col min="7" max="7" width="13.5703125" bestFit="1" customWidth="1"/>
    <col min="8" max="8" width="12.85546875" bestFit="1" customWidth="1"/>
    <col min="9" max="10" width="15" bestFit="1" customWidth="1"/>
  </cols>
  <sheetData>
    <row r="1" spans="1:9">
      <c r="A1" t="s">
        <v>164</v>
      </c>
    </row>
    <row r="2" spans="1:9">
      <c r="A2" t="s">
        <v>166</v>
      </c>
      <c r="B2" s="44">
        <f>'Library Prep'!$C$2</f>
        <v>0</v>
      </c>
    </row>
    <row r="3" spans="1:9">
      <c r="A3" t="s">
        <v>167</v>
      </c>
      <c r="B3" s="77">
        <f>'Library Prep'!$C$6</f>
        <v>0</v>
      </c>
      <c r="H3" s="162"/>
      <c r="I3" s="162"/>
    </row>
    <row r="4" spans="1:9">
      <c r="A4" t="s">
        <v>188</v>
      </c>
      <c r="B4" t="s">
        <v>194</v>
      </c>
      <c r="H4" s="162"/>
      <c r="I4" s="162"/>
    </row>
    <row r="5" spans="1:9">
      <c r="A5" t="s">
        <v>168</v>
      </c>
      <c r="B5" t="s">
        <v>169</v>
      </c>
      <c r="H5" s="162"/>
      <c r="I5" s="162"/>
    </row>
    <row r="6" spans="1:9">
      <c r="A6" t="s">
        <v>190</v>
      </c>
      <c r="B6" s="44" t="e">
        <f>VLOOKUP('Library Prep'!$J$12, Indices!$A$8:$E$13, 5, FALSE)</f>
        <v>#N/A</v>
      </c>
    </row>
    <row r="7" spans="1:9">
      <c r="A7" t="s">
        <v>23</v>
      </c>
      <c r="B7" s="44" t="s">
        <v>0</v>
      </c>
    </row>
    <row r="8" spans="1:9">
      <c r="A8" t="s">
        <v>176</v>
      </c>
      <c r="B8" t="s">
        <v>177</v>
      </c>
    </row>
    <row r="12" spans="1:9">
      <c r="A12" t="s">
        <v>178</v>
      </c>
    </row>
    <row r="13" spans="1:9">
      <c r="A13" s="26" t="e">
        <f>LEFT('Library Prep'!$C$5, 3)/2 +1</f>
        <v>#VALUE!</v>
      </c>
    </row>
    <row r="14" spans="1:9">
      <c r="A14" s="26" t="e">
        <f>LEFT('Library Prep'!$C$5, 3)/2 +1</f>
        <v>#VALUE!</v>
      </c>
    </row>
    <row r="15" spans="1:9">
      <c r="A15" t="s">
        <v>179</v>
      </c>
    </row>
    <row r="16" spans="1:9">
      <c r="A16" t="s">
        <v>191</v>
      </c>
      <c r="B16" t="s">
        <v>182</v>
      </c>
    </row>
    <row r="18" spans="1:10">
      <c r="A18" t="s">
        <v>183</v>
      </c>
    </row>
    <row r="19" spans="1:10">
      <c r="A19" t="s">
        <v>195</v>
      </c>
      <c r="B19" t="s">
        <v>184</v>
      </c>
      <c r="C19" t="s">
        <v>185</v>
      </c>
      <c r="D19" t="str">
        <f>IF('Library Prep'!$J$12="CD", "Index_Plate_Well", "Index_Plate")</f>
        <v>Index_Plate</v>
      </c>
      <c r="E19" t="str">
        <f>IF('Library Prep'!$J$12="CD", "I7_Index_ID", "Index_Plate_Well")</f>
        <v>Index_Plate_Well</v>
      </c>
      <c r="F19" t="str">
        <f>IF('Library Prep'!$J$12 = "CD", "index", "I7_Index_ID")</f>
        <v>I7_Index_ID</v>
      </c>
      <c r="G19" t="str">
        <f>IF('Library Prep'!$J$12 = "CD", "I5_Index_ID", "index")</f>
        <v>index</v>
      </c>
      <c r="H19" t="str">
        <f>IF('Library Prep'!$J$12 = "CD", "index2", "I5_Index_ID")</f>
        <v>I5_Index_ID</v>
      </c>
      <c r="I19" t="str">
        <f>IF('Library Prep'!$J$12 = "CD", "Sample_Project", "index2")</f>
        <v>index2</v>
      </c>
      <c r="J19" t="str">
        <f>IF(AND(LEN('Library Prep'!$J$12)&gt;0, 'Library Prep'!$J$12 &lt;&gt; "CD"), "Sample_Project", "")</f>
        <v/>
      </c>
    </row>
    <row r="20" spans="1:10">
      <c r="B20" t="str">
        <f>IF(LEN('Library Prep'!$B12)&gt;0,'Library Prep'!$B12,"")</f>
        <v/>
      </c>
      <c r="C20" t="str">
        <f>IF(AND(LEN(TRIM('Library Prep'!$C$2)) &gt; 0, LEN(TRIM('Library Prep'!$B12))&gt;0), 'Library Prep'!$B12 &amp; "-" &amp; 'Library Prep'!$C$2, "")</f>
        <v/>
      </c>
      <c r="D20" t="str">
        <f>IF(AND(LEN('Library Prep'!$J12)&gt;0, LEN(TRIM('Library Prep'!$B12)) &gt; 0), IF('Library Prep'!$J$12="CD", 'Library Prep'!$K12, RIGHT('Library Prep'!$J12, 1)), "")</f>
        <v/>
      </c>
      <c r="E20" t="str">
        <f>IF(LEN($D20)=0, "", IF('Library Prep'!$J$12 = "CD", VLOOKUP($D20, Indices!$H$8:$J$103, 2, FALSE), 'Library Prep'!$K12))</f>
        <v/>
      </c>
      <c r="F20" t="str">
        <f ca="1">IF(AND('Library Prep'!$J$12="CD", LEN(E20)&gt;0),
VLOOKUP(E20, Indices!$F:$G, 2, FALSE),
IF(LEN(E20)&gt;0,LEFT(VLOOKUP(E20, OFFSET(Indices!$H$8:$J$103, 0, MATCH('Library Prep'!$J12, Indices!$H$6:$AF$6,0)-1), 2,FALSE),LEN(VLOOKUP(E20, OFFSET(Indices!$H$8:$J$103, 0, MATCH('Library Prep'!$J12, Indices!$H$6:$AF$6,0)-1), 2,FALSE))-2), ""))</f>
        <v/>
      </c>
      <c r="G20" t="str">
        <f ca="1">IF(AND('Library Prep'!$J$12="CD", LEN($D20)&gt;0), VLOOKUP($D20, Indices!$H$8:$J$103, 3, FALSE), IF(AND(LEN($D20)&gt;0, LEN($F20)&gt;0), VLOOKUP($F20&amp;"-7", Indices!$F:$G, 2,FALSE), ""))</f>
        <v/>
      </c>
      <c r="H20" t="str">
        <f ca="1">IF(AND('Library Prep'!$J$12="CD", LEN(G20)&gt;0), VLOOKUP(G20, Indices!$F:$G, 2, FALSE), F20)</f>
        <v/>
      </c>
      <c r="I20" t="str">
        <f ca="1">IF(AND('Library Prep'!$J$12 = "CD", LEN('Library Prep'!$B12)&gt;0), 'Library Prep'!$D12&amp;"", IF(LEN($H20)&gt;0, VLOOKUP(H20&amp;"-5", Indices!$F:$G, 2,FALSE), ""))</f>
        <v/>
      </c>
      <c r="J20" t="str">
        <f>IF(AND('Library Prep'!$J$12 &lt;&gt; "CD", LEN('Library Prep'!$D12)&gt;0), 'Library Prep'!$D12, "")</f>
        <v/>
      </c>
    </row>
    <row r="21" spans="1:10">
      <c r="B21" t="str">
        <f>IF(LEN('Library Prep'!$B13)&gt;0,'Library Prep'!$B13,"")</f>
        <v/>
      </c>
      <c r="C21" t="str">
        <f>IF(AND(LEN(TRIM('Library Prep'!$C$2)) &gt; 0, LEN(TRIM('Library Prep'!$B13))&gt;0), 'Library Prep'!$B13 &amp; "-" &amp; 'Library Prep'!$C$2, "")</f>
        <v/>
      </c>
      <c r="D21" t="str">
        <f>IF(AND(LEN('Library Prep'!$J13)&gt;0, LEN(TRIM('Library Prep'!$B13)) &gt; 0), IF('Library Prep'!$J$12="CD", 'Library Prep'!$K13, RIGHT('Library Prep'!$J13, 1)), "")</f>
        <v/>
      </c>
      <c r="E21" t="str">
        <f>IF(LEN($D21)=0, "", IF('Library Prep'!$J$12 = "CD", VLOOKUP($D21, Indices!$H$8:$J$103, 2, FALSE), 'Library Prep'!$K13))</f>
        <v/>
      </c>
      <c r="F21" t="str">
        <f ca="1">IF(AND('Library Prep'!$J$12="CD", LEN(E21)&gt;0),
VLOOKUP(E21, Indices!$F:$G, 2, FALSE),
IF(LEN(E21)&gt;0,LEFT(VLOOKUP(E21, OFFSET(Indices!$H$8:$J$103, 0, MATCH('Library Prep'!$J13, Indices!$H$6:$AF$6,0)-1), 2,FALSE),LEN(VLOOKUP(E21, OFFSET(Indices!$H$8:$J$103, 0, MATCH('Library Prep'!$J13, Indices!$H$6:$AF$6,0)-1), 2,FALSE))-2), ""))</f>
        <v/>
      </c>
      <c r="G21" t="str">
        <f ca="1">IF(AND('Library Prep'!$J$12="CD", LEN($D21)&gt;0), VLOOKUP($D21, Indices!$H$8:$J$103, 3, FALSE), IF(AND(LEN($D21)&gt;0, LEN($F21)&gt;0), VLOOKUP($F21&amp;"-7", Indices!$F:$G, 2,FALSE), ""))</f>
        <v/>
      </c>
      <c r="H21" t="str">
        <f ca="1">IF(AND('Library Prep'!$J$12="CD", LEN(G21)&gt;0), VLOOKUP(G21, Indices!$F:$G, 2, FALSE), F21)</f>
        <v/>
      </c>
      <c r="I21" t="str">
        <f ca="1">IF(AND('Library Prep'!$J$12 = "CD", LEN('Library Prep'!$B13)&gt;0), 'Library Prep'!$D13&amp;"", IF(LEN($H21)&gt;0, VLOOKUP(H21&amp;"-5", Indices!$F:$G, 2,FALSE), ""))</f>
        <v/>
      </c>
      <c r="J21" t="str">
        <f>IF(AND('Library Prep'!$J$12 &lt;&gt; "CD", LEN('Library Prep'!$D13)&gt;0), 'Library Prep'!$D13, "")</f>
        <v/>
      </c>
    </row>
    <row r="22" spans="1:10">
      <c r="B22" t="str">
        <f>IF(LEN('Library Prep'!$B14)&gt;0,'Library Prep'!$B14,"")</f>
        <v/>
      </c>
      <c r="C22" t="str">
        <f>IF(AND(LEN(TRIM('Library Prep'!$C$2)) &gt; 0, LEN(TRIM('Library Prep'!$B14))&gt;0), 'Library Prep'!$B14 &amp; "-" &amp; 'Library Prep'!$C$2, "")</f>
        <v/>
      </c>
      <c r="D22" t="str">
        <f>IF(AND(LEN('Library Prep'!$J14)&gt;0, LEN(TRIM('Library Prep'!$B14)) &gt; 0), IF('Library Prep'!$J$12="CD", 'Library Prep'!$K14, RIGHT('Library Prep'!$J14, 1)), "")</f>
        <v/>
      </c>
      <c r="E22" t="str">
        <f>IF(LEN($D22)=0, "", IF('Library Prep'!$J$12 = "CD", VLOOKUP($D22, Indices!$H$8:$J$103, 2, FALSE), 'Library Prep'!$K14))</f>
        <v/>
      </c>
      <c r="F22" t="str">
        <f ca="1">IF(AND('Library Prep'!$J$12="CD", LEN(E22)&gt;0),
VLOOKUP(E22, Indices!$F:$G, 2, FALSE),
IF(LEN(E22)&gt;0,LEFT(VLOOKUP(E22, OFFSET(Indices!$H$8:$J$103, 0, MATCH('Library Prep'!$J14, Indices!$H$6:$AF$6,0)-1), 2,FALSE),LEN(VLOOKUP(E22, OFFSET(Indices!$H$8:$J$103, 0, MATCH('Library Prep'!$J14, Indices!$H$6:$AF$6,0)-1), 2,FALSE))-2), ""))</f>
        <v/>
      </c>
      <c r="G22" t="str">
        <f ca="1">IF(AND('Library Prep'!$J$12="CD", LEN($D22)&gt;0), VLOOKUP($D22, Indices!$H$8:$J$103, 3, FALSE), IF(AND(LEN($D22)&gt;0, LEN($F22)&gt;0), VLOOKUP($F22&amp;"-7", Indices!$F:$G, 2,FALSE), ""))</f>
        <v/>
      </c>
      <c r="H22" t="str">
        <f ca="1">IF(AND('Library Prep'!$J$12="CD", LEN(G22)&gt;0), VLOOKUP(G22, Indices!$F:$G, 2, FALSE), F22)</f>
        <v/>
      </c>
      <c r="I22" t="str">
        <f ca="1">IF(AND('Library Prep'!$J$12 = "CD", LEN('Library Prep'!$B14)&gt;0), 'Library Prep'!$D14&amp;"", IF(LEN($H22)&gt;0, VLOOKUP(H22&amp;"-5", Indices!$F:$G, 2,FALSE), ""))</f>
        <v/>
      </c>
      <c r="J22" t="str">
        <f>IF(AND('Library Prep'!$J$12 &lt;&gt; "CD", LEN('Library Prep'!$D14)&gt;0), 'Library Prep'!$D14, "")</f>
        <v/>
      </c>
    </row>
    <row r="23" spans="1:10">
      <c r="B23" t="str">
        <f>IF(LEN('Library Prep'!$B15)&gt;0,'Library Prep'!$B15,"")</f>
        <v/>
      </c>
      <c r="C23" t="str">
        <f>IF(AND(LEN(TRIM('Library Prep'!$C$2)) &gt; 0, LEN(TRIM('Library Prep'!$B15))&gt;0), 'Library Prep'!$B15 &amp; "-" &amp; 'Library Prep'!$C$2, "")</f>
        <v/>
      </c>
      <c r="D23" t="str">
        <f>IF(AND(LEN('Library Prep'!$J15)&gt;0, LEN(TRIM('Library Prep'!$B15)) &gt; 0), IF('Library Prep'!$J$12="CD", 'Library Prep'!$K15, RIGHT('Library Prep'!$J15, 1)), "")</f>
        <v/>
      </c>
      <c r="E23" t="str">
        <f>IF(LEN($D23)=0, "", IF('Library Prep'!$J$12 = "CD", VLOOKUP($D23, Indices!$H$8:$J$103, 2, FALSE), 'Library Prep'!$K15))</f>
        <v/>
      </c>
      <c r="F23" t="str">
        <f ca="1">IF(AND('Library Prep'!$J$12="CD", LEN(E23)&gt;0),
VLOOKUP(E23, Indices!$F:$G, 2, FALSE),
IF(LEN(E23)&gt;0,LEFT(VLOOKUP(E23, OFFSET(Indices!$H$8:$J$103, 0, MATCH('Library Prep'!$J15, Indices!$H$6:$AF$6,0)-1), 2,FALSE),LEN(VLOOKUP(E23, OFFSET(Indices!$H$8:$J$103, 0, MATCH('Library Prep'!$J15, Indices!$H$6:$AF$6,0)-1), 2,FALSE))-2), ""))</f>
        <v/>
      </c>
      <c r="G23" t="str">
        <f ca="1">IF(AND('Library Prep'!$J$12="CD", LEN($D23)&gt;0), VLOOKUP($D23, Indices!$H$8:$J$103, 3, FALSE), IF(AND(LEN($D23)&gt;0, LEN($F23)&gt;0), VLOOKUP($F23&amp;"-7", Indices!$F:$G, 2,FALSE), ""))</f>
        <v/>
      </c>
      <c r="H23" t="str">
        <f ca="1">IF(AND('Library Prep'!$J$12="CD", LEN(G23)&gt;0), VLOOKUP(G23, Indices!$F:$G, 2, FALSE), F23)</f>
        <v/>
      </c>
      <c r="I23" t="str">
        <f ca="1">IF(AND('Library Prep'!$J$12 = "CD", LEN('Library Prep'!$B15)&gt;0), 'Library Prep'!$D15&amp;"", IF(LEN($H23)&gt;0, VLOOKUP(H23&amp;"-5", Indices!$F:$G, 2,FALSE), ""))</f>
        <v/>
      </c>
      <c r="J23" t="str">
        <f>IF(AND('Library Prep'!$J$12 &lt;&gt; "CD", LEN('Library Prep'!$D15)&gt;0), 'Library Prep'!$D15, "")</f>
        <v/>
      </c>
    </row>
    <row r="24" spans="1:10">
      <c r="B24" t="str">
        <f>IF(LEN('Library Prep'!$B16)&gt;0,'Library Prep'!$B16,"")</f>
        <v/>
      </c>
      <c r="C24" t="str">
        <f>IF(AND(LEN(TRIM('Library Prep'!$C$2)) &gt; 0, LEN(TRIM('Library Prep'!$B16))&gt;0), 'Library Prep'!$B16 &amp; "-" &amp; 'Library Prep'!$C$2, "")</f>
        <v/>
      </c>
      <c r="D24" t="str">
        <f>IF(AND(LEN('Library Prep'!$J16)&gt;0, LEN(TRIM('Library Prep'!$B16)) &gt; 0), IF('Library Prep'!$J$12="CD", 'Library Prep'!$K16, RIGHT('Library Prep'!$J16, 1)), "")</f>
        <v/>
      </c>
      <c r="E24" t="str">
        <f>IF(LEN($D24)=0, "", IF('Library Prep'!$J$12 = "CD", VLOOKUP($D24, Indices!$H$8:$J$103, 2, FALSE), 'Library Prep'!$K16))</f>
        <v/>
      </c>
      <c r="F24" t="str">
        <f ca="1">IF(AND('Library Prep'!$J$12="CD", LEN(E24)&gt;0),
VLOOKUP(E24, Indices!$F:$G, 2, FALSE),
IF(LEN(E24)&gt;0,LEFT(VLOOKUP(E24, OFFSET(Indices!$H$8:$J$103, 0, MATCH('Library Prep'!$J16, Indices!$H$6:$AF$6,0)-1), 2,FALSE),LEN(VLOOKUP(E24, OFFSET(Indices!$H$8:$J$103, 0, MATCH('Library Prep'!$J16, Indices!$H$6:$AF$6,0)-1), 2,FALSE))-2), ""))</f>
        <v/>
      </c>
      <c r="G24" t="str">
        <f ca="1">IF(AND('Library Prep'!$J$12="CD", LEN($D24)&gt;0), VLOOKUP($D24, Indices!$H$8:$J$103, 3, FALSE), IF(AND(LEN($D24)&gt;0, LEN($F24)&gt;0), VLOOKUP($F24&amp;"-7", Indices!$F:$G, 2,FALSE), ""))</f>
        <v/>
      </c>
      <c r="H24" t="str">
        <f ca="1">IF(AND('Library Prep'!$J$12="CD", LEN(G24)&gt;0), VLOOKUP(G24, Indices!$F:$G, 2, FALSE), F24)</f>
        <v/>
      </c>
      <c r="I24" t="str">
        <f ca="1">IF(AND('Library Prep'!$J$12 = "CD", LEN('Library Prep'!$B16)&gt;0), 'Library Prep'!$D16&amp;"", IF(LEN($H24)&gt;0, VLOOKUP(H24&amp;"-5", Indices!$F:$G, 2,FALSE), ""))</f>
        <v/>
      </c>
      <c r="J24" t="str">
        <f>IF(AND('Library Prep'!$J$12 &lt;&gt; "CD", LEN('Library Prep'!$D16)&gt;0), 'Library Prep'!$D16, "")</f>
        <v/>
      </c>
    </row>
    <row r="25" spans="1:10">
      <c r="B25" t="str">
        <f>IF(LEN('Library Prep'!$B17)&gt;0,'Library Prep'!$B17,"")</f>
        <v/>
      </c>
      <c r="C25" t="str">
        <f>IF(AND(LEN(TRIM('Library Prep'!$C$2)) &gt; 0, LEN(TRIM('Library Prep'!$B17))&gt;0), 'Library Prep'!$B17 &amp; "-" &amp; 'Library Prep'!$C$2, "")</f>
        <v/>
      </c>
      <c r="D25" t="str">
        <f>IF(AND(LEN('Library Prep'!$J17)&gt;0, LEN(TRIM('Library Prep'!$B17)) &gt; 0), IF('Library Prep'!$J$12="CD", 'Library Prep'!$K17, RIGHT('Library Prep'!$J17, 1)), "")</f>
        <v/>
      </c>
      <c r="E25" t="str">
        <f>IF(LEN($D25)=0, "", IF('Library Prep'!$J$12 = "CD", VLOOKUP($D25, Indices!$H$8:$J$103, 2, FALSE), 'Library Prep'!$K17))</f>
        <v/>
      </c>
      <c r="F25" t="str">
        <f ca="1">IF(AND('Library Prep'!$J$12="CD", LEN(E25)&gt;0),
VLOOKUP(E25, Indices!$F:$G, 2, FALSE),
IF(LEN(E25)&gt;0,LEFT(VLOOKUP(E25, OFFSET(Indices!$H$8:$J$103, 0, MATCH('Library Prep'!$J17, Indices!$H$6:$AF$6,0)-1), 2,FALSE),LEN(VLOOKUP(E25, OFFSET(Indices!$H$8:$J$103, 0, MATCH('Library Prep'!$J17, Indices!$H$6:$AF$6,0)-1), 2,FALSE))-2), ""))</f>
        <v/>
      </c>
      <c r="G25" t="str">
        <f ca="1">IF(AND('Library Prep'!$J$12="CD", LEN($D25)&gt;0), VLOOKUP($D25, Indices!$H$8:$J$103, 3, FALSE), IF(AND(LEN($D25)&gt;0, LEN($F25)&gt;0), VLOOKUP($F25&amp;"-7", Indices!$F:$G, 2,FALSE), ""))</f>
        <v/>
      </c>
      <c r="H25" t="str">
        <f ca="1">IF(AND('Library Prep'!$J$12="CD", LEN(G25)&gt;0), VLOOKUP(G25, Indices!$F:$G, 2, FALSE), F25)</f>
        <v/>
      </c>
      <c r="I25" t="str">
        <f ca="1">IF(AND('Library Prep'!$J$12 = "CD", LEN('Library Prep'!$B17)&gt;0), 'Library Prep'!$D17&amp;"", IF(LEN($H25)&gt;0, VLOOKUP(H25&amp;"-5", Indices!$F:$G, 2,FALSE), ""))</f>
        <v/>
      </c>
      <c r="J25" t="str">
        <f>IF(AND('Library Prep'!$J$12 &lt;&gt; "CD", LEN('Library Prep'!$D17)&gt;0), 'Library Prep'!$D17, "")</f>
        <v/>
      </c>
    </row>
    <row r="26" spans="1:10">
      <c r="B26" t="str">
        <f>IF(LEN('Library Prep'!$B18)&gt;0,'Library Prep'!$B18,"")</f>
        <v/>
      </c>
      <c r="C26" t="str">
        <f>IF(AND(LEN(TRIM('Library Prep'!$C$2)) &gt; 0, LEN(TRIM('Library Prep'!$B18))&gt;0), 'Library Prep'!$B18 &amp; "-" &amp; 'Library Prep'!$C$2, "")</f>
        <v/>
      </c>
      <c r="D26" t="str">
        <f>IF(AND(LEN('Library Prep'!$J18)&gt;0, LEN(TRIM('Library Prep'!$B18)) &gt; 0), IF('Library Prep'!$J$12="CD", 'Library Prep'!$K18, RIGHT('Library Prep'!$J18, 1)), "")</f>
        <v/>
      </c>
      <c r="E26" t="str">
        <f>IF(LEN($D26)=0, "", IF('Library Prep'!$J$12 = "CD", VLOOKUP($D26, Indices!$H$8:$J$103, 2, FALSE), 'Library Prep'!$K18))</f>
        <v/>
      </c>
      <c r="F26" t="str">
        <f ca="1">IF(AND('Library Prep'!$J$12="CD", LEN(E26)&gt;0),
VLOOKUP(E26, Indices!$F:$G, 2, FALSE),
IF(LEN(E26)&gt;0,LEFT(VLOOKUP(E26, OFFSET(Indices!$H$8:$J$103, 0, MATCH('Library Prep'!$J18, Indices!$H$6:$AF$6,0)-1), 2,FALSE),LEN(VLOOKUP(E26, OFFSET(Indices!$H$8:$J$103, 0, MATCH('Library Prep'!$J18, Indices!$H$6:$AF$6,0)-1), 2,FALSE))-2), ""))</f>
        <v/>
      </c>
      <c r="G26" t="str">
        <f ca="1">IF(AND('Library Prep'!$J$12="CD", LEN($D26)&gt;0), VLOOKUP($D26, Indices!$H$8:$J$103, 3, FALSE), IF(AND(LEN($D26)&gt;0, LEN($F26)&gt;0), VLOOKUP($F26&amp;"-7", Indices!$F:$G, 2,FALSE), ""))</f>
        <v/>
      </c>
      <c r="H26" t="str">
        <f ca="1">IF(AND('Library Prep'!$J$12="CD", LEN(G26)&gt;0), VLOOKUP(G26, Indices!$F:$G, 2, FALSE), F26)</f>
        <v/>
      </c>
      <c r="I26" t="str">
        <f ca="1">IF(AND('Library Prep'!$J$12 = "CD", LEN('Library Prep'!$B18)&gt;0), 'Library Prep'!$D18&amp;"", IF(LEN($H26)&gt;0, VLOOKUP(H26&amp;"-5", Indices!$F:$G, 2,FALSE), ""))</f>
        <v/>
      </c>
      <c r="J26" t="str">
        <f>IF(AND('Library Prep'!$J$12 &lt;&gt; "CD", LEN('Library Prep'!$D18)&gt;0), 'Library Prep'!$D18, "")</f>
        <v/>
      </c>
    </row>
    <row r="27" spans="1:10">
      <c r="B27" t="str">
        <f>IF(LEN('Library Prep'!$B19)&gt;0,'Library Prep'!$B19,"")</f>
        <v/>
      </c>
      <c r="C27" t="str">
        <f>IF(AND(LEN(TRIM('Library Prep'!$C$2)) &gt; 0, LEN(TRIM('Library Prep'!$B19))&gt;0), 'Library Prep'!$B19 &amp; "-" &amp; 'Library Prep'!$C$2, "")</f>
        <v/>
      </c>
      <c r="D27" t="str">
        <f>IF(AND(LEN('Library Prep'!$J19)&gt;0, LEN(TRIM('Library Prep'!$B19)) &gt; 0), IF('Library Prep'!$J$12="CD", 'Library Prep'!$K19, RIGHT('Library Prep'!$J19, 1)), "")</f>
        <v/>
      </c>
      <c r="E27" t="str">
        <f>IF(LEN($D27)=0, "", IF('Library Prep'!$J$12 = "CD", VLOOKUP($D27, Indices!$H$8:$J$103, 2, FALSE), 'Library Prep'!$K19))</f>
        <v/>
      </c>
      <c r="F27" t="str">
        <f ca="1">IF(AND('Library Prep'!$J$12="CD", LEN(E27)&gt;0),
VLOOKUP(E27, Indices!$F:$G, 2, FALSE),
IF(LEN(E27)&gt;0,LEFT(VLOOKUP(E27, OFFSET(Indices!$H$8:$J$103, 0, MATCH('Library Prep'!$J19, Indices!$H$6:$AF$6,0)-1), 2,FALSE),LEN(VLOOKUP(E27, OFFSET(Indices!$H$8:$J$103, 0, MATCH('Library Prep'!$J19, Indices!$H$6:$AF$6,0)-1), 2,FALSE))-2), ""))</f>
        <v/>
      </c>
      <c r="G27" t="str">
        <f ca="1">IF(AND('Library Prep'!$J$12="CD", LEN($D27)&gt;0), VLOOKUP($D27, Indices!$H$8:$J$103, 3, FALSE), IF(AND(LEN($D27)&gt;0, LEN($F27)&gt;0), VLOOKUP($F27&amp;"-7", Indices!$F:$G, 2,FALSE), ""))</f>
        <v/>
      </c>
      <c r="H27" t="str">
        <f ca="1">IF(AND('Library Prep'!$J$12="CD", LEN(G27)&gt;0), VLOOKUP(G27, Indices!$F:$G, 2, FALSE), F27)</f>
        <v/>
      </c>
      <c r="I27" t="str">
        <f ca="1">IF(AND('Library Prep'!$J$12 = "CD", LEN('Library Prep'!$B19)&gt;0), 'Library Prep'!$D19&amp;"", IF(LEN($H27)&gt;0, VLOOKUP(H27&amp;"-5", Indices!$F:$G, 2,FALSE), ""))</f>
        <v/>
      </c>
      <c r="J27" t="str">
        <f>IF(AND('Library Prep'!$J$12 &lt;&gt; "CD", LEN('Library Prep'!$D19)&gt;0), 'Library Prep'!$D19, "")</f>
        <v/>
      </c>
    </row>
    <row r="28" spans="1:10">
      <c r="B28" t="str">
        <f>IF(LEN('Library Prep'!$B20)&gt;0,'Library Prep'!$B20,"")</f>
        <v/>
      </c>
      <c r="C28" t="str">
        <f>IF(AND(LEN(TRIM('Library Prep'!$C$2)) &gt; 0, LEN(TRIM('Library Prep'!$B20))&gt;0), 'Library Prep'!$B20 &amp; "-" &amp; 'Library Prep'!$C$2, "")</f>
        <v/>
      </c>
      <c r="D28" t="str">
        <f>IF(AND(LEN('Library Prep'!$J20)&gt;0, LEN(TRIM('Library Prep'!$B20)) &gt; 0), IF('Library Prep'!$J$12="CD", 'Library Prep'!$K20, RIGHT('Library Prep'!$J20, 1)), "")</f>
        <v/>
      </c>
      <c r="E28" t="str">
        <f>IF(LEN($D28)=0, "", IF('Library Prep'!$J$12 = "CD", VLOOKUP($D28, Indices!$H$8:$J$103, 2, FALSE), 'Library Prep'!$K20))</f>
        <v/>
      </c>
      <c r="F28" t="str">
        <f ca="1">IF(AND('Library Prep'!$J$12="CD", LEN(E28)&gt;0),
VLOOKUP(E28, Indices!$F:$G, 2, FALSE),
IF(LEN(E28)&gt;0,LEFT(VLOOKUP(E28, OFFSET(Indices!$H$8:$J$103, 0, MATCH('Library Prep'!$J20, Indices!$H$6:$AF$6,0)-1), 2,FALSE),LEN(VLOOKUP(E28, OFFSET(Indices!$H$8:$J$103, 0, MATCH('Library Prep'!$J20, Indices!$H$6:$AF$6,0)-1), 2,FALSE))-2), ""))</f>
        <v/>
      </c>
      <c r="G28" t="str">
        <f ca="1">IF(AND('Library Prep'!$J$12="CD", LEN($D28)&gt;0), VLOOKUP($D28, Indices!$H$8:$J$103, 3, FALSE), IF(AND(LEN($D28)&gt;0, LEN($F28)&gt;0), VLOOKUP($F28&amp;"-7", Indices!$F:$G, 2,FALSE), ""))</f>
        <v/>
      </c>
      <c r="H28" t="str">
        <f ca="1">IF(AND('Library Prep'!$J$12="CD", LEN(G28)&gt;0), VLOOKUP(G28, Indices!$F:$G, 2, FALSE), F28)</f>
        <v/>
      </c>
      <c r="I28" t="str">
        <f ca="1">IF(AND('Library Prep'!$J$12 = "CD", LEN('Library Prep'!$B20)&gt;0), 'Library Prep'!$D20&amp;"", IF(LEN($H28)&gt;0, VLOOKUP(H28&amp;"-5", Indices!$F:$G, 2,FALSE), ""))</f>
        <v/>
      </c>
      <c r="J28" t="str">
        <f>IF(AND('Library Prep'!$J$12 &lt;&gt; "CD", LEN('Library Prep'!$D20)&gt;0), 'Library Prep'!$D20, "")</f>
        <v/>
      </c>
    </row>
    <row r="29" spans="1:10">
      <c r="B29" t="str">
        <f>IF(LEN('Library Prep'!$B21)&gt;0,'Library Prep'!$B21,"")</f>
        <v/>
      </c>
      <c r="C29" t="str">
        <f>IF(AND(LEN(TRIM('Library Prep'!$C$2)) &gt; 0, LEN(TRIM('Library Prep'!$B21))&gt;0), 'Library Prep'!$B21 &amp; "-" &amp; 'Library Prep'!$C$2, "")</f>
        <v/>
      </c>
      <c r="D29" t="str">
        <f>IF(AND(LEN('Library Prep'!$J21)&gt;0, LEN(TRIM('Library Prep'!$B21)) &gt; 0), IF('Library Prep'!$J$12="CD", 'Library Prep'!$K21, RIGHT('Library Prep'!$J21, 1)), "")</f>
        <v/>
      </c>
      <c r="E29" t="str">
        <f>IF(LEN($D29)=0, "", IF('Library Prep'!$J$12 = "CD", VLOOKUP($D29, Indices!$H$8:$J$103, 2, FALSE), 'Library Prep'!$K21))</f>
        <v/>
      </c>
      <c r="F29" t="str">
        <f ca="1">IF(AND('Library Prep'!$J$12="CD", LEN(E29)&gt;0),
VLOOKUP(E29, Indices!$F:$G, 2, FALSE),
IF(LEN(E29)&gt;0,LEFT(VLOOKUP(E29, OFFSET(Indices!$H$8:$J$103, 0, MATCH('Library Prep'!$J21, Indices!$H$6:$AF$6,0)-1), 2,FALSE),LEN(VLOOKUP(E29, OFFSET(Indices!$H$8:$J$103, 0, MATCH('Library Prep'!$J21, Indices!$H$6:$AF$6,0)-1), 2,FALSE))-2), ""))</f>
        <v/>
      </c>
      <c r="G29" t="str">
        <f ca="1">IF(AND('Library Prep'!$J$12="CD", LEN($D29)&gt;0), VLOOKUP($D29, Indices!$H$8:$J$103, 3, FALSE), IF(AND(LEN($D29)&gt;0, LEN($F29)&gt;0), VLOOKUP($F29&amp;"-7", Indices!$F:$G, 2,FALSE), ""))</f>
        <v/>
      </c>
      <c r="H29" t="str">
        <f ca="1">IF(AND('Library Prep'!$J$12="CD", LEN(G29)&gt;0), VLOOKUP(G29, Indices!$F:$G, 2, FALSE), F29)</f>
        <v/>
      </c>
      <c r="I29" t="str">
        <f ca="1">IF(AND('Library Prep'!$J$12 = "CD", LEN('Library Prep'!$B21)&gt;0), 'Library Prep'!$D21&amp;"", IF(LEN($H29)&gt;0, VLOOKUP(H29&amp;"-5", Indices!$F:$G, 2,FALSE), ""))</f>
        <v/>
      </c>
      <c r="J29" t="str">
        <f>IF(AND('Library Prep'!$J$12 &lt;&gt; "CD", LEN('Library Prep'!$D21)&gt;0), 'Library Prep'!$D21, "")</f>
        <v/>
      </c>
    </row>
    <row r="30" spans="1:10">
      <c r="B30" t="str">
        <f>IF(LEN('Library Prep'!$B22)&gt;0,'Library Prep'!$B22,"")</f>
        <v/>
      </c>
      <c r="C30" t="str">
        <f>IF(AND(LEN(TRIM('Library Prep'!$C$2)) &gt; 0, LEN(TRIM('Library Prep'!$B22))&gt;0), 'Library Prep'!$B22 &amp; "-" &amp; 'Library Prep'!$C$2, "")</f>
        <v/>
      </c>
      <c r="D30" t="str">
        <f>IF(AND(LEN('Library Prep'!$J22)&gt;0, LEN(TRIM('Library Prep'!$B22)) &gt; 0), IF('Library Prep'!$J$12="CD", 'Library Prep'!$K22, RIGHT('Library Prep'!$J22, 1)), "")</f>
        <v/>
      </c>
      <c r="E30" t="str">
        <f>IF(LEN($D30)=0, "", IF('Library Prep'!$J$12 = "CD", VLOOKUP($D30, Indices!$H$8:$J$103, 2, FALSE), 'Library Prep'!$K22))</f>
        <v/>
      </c>
      <c r="F30" t="str">
        <f ca="1">IF(AND('Library Prep'!$J$12="CD", LEN(E30)&gt;0),
VLOOKUP(E30, Indices!$F:$G, 2, FALSE),
IF(LEN(E30)&gt;0,LEFT(VLOOKUP(E30, OFFSET(Indices!$H$8:$J$103, 0, MATCH('Library Prep'!$J22, Indices!$H$6:$AF$6,0)-1), 2,FALSE),LEN(VLOOKUP(E30, OFFSET(Indices!$H$8:$J$103, 0, MATCH('Library Prep'!$J22, Indices!$H$6:$AF$6,0)-1), 2,FALSE))-2), ""))</f>
        <v/>
      </c>
      <c r="G30" t="str">
        <f ca="1">IF(AND('Library Prep'!$J$12="CD", LEN($D30)&gt;0), VLOOKUP($D30, Indices!$H$8:$J$103, 3, FALSE), IF(AND(LEN($D30)&gt;0, LEN($F30)&gt;0), VLOOKUP($F30&amp;"-7", Indices!$F:$G, 2,FALSE), ""))</f>
        <v/>
      </c>
      <c r="H30" t="str">
        <f ca="1">IF(AND('Library Prep'!$J$12="CD", LEN(G30)&gt;0), VLOOKUP(G30, Indices!$F:$G, 2, FALSE), F30)</f>
        <v/>
      </c>
      <c r="I30" t="str">
        <f ca="1">IF(AND('Library Prep'!$J$12 = "CD", LEN('Library Prep'!$B22)&gt;0), 'Library Prep'!$D22&amp;"", IF(LEN($H30)&gt;0, VLOOKUP(H30&amp;"-5", Indices!$F:$G, 2,FALSE), ""))</f>
        <v/>
      </c>
      <c r="J30" t="str">
        <f>IF(AND('Library Prep'!$J$12 &lt;&gt; "CD", LEN('Library Prep'!$D22)&gt;0), 'Library Prep'!$D22, "")</f>
        <v/>
      </c>
    </row>
    <row r="31" spans="1:10">
      <c r="B31" t="str">
        <f>IF(LEN('Library Prep'!$B23)&gt;0,'Library Prep'!$B23,"")</f>
        <v/>
      </c>
      <c r="C31" t="str">
        <f>IF(AND(LEN(TRIM('Library Prep'!$C$2)) &gt; 0, LEN(TRIM('Library Prep'!$B23))&gt;0), 'Library Prep'!$B23 &amp; "-" &amp; 'Library Prep'!$C$2, "")</f>
        <v/>
      </c>
      <c r="D31" t="str">
        <f>IF(AND(LEN('Library Prep'!$J23)&gt;0, LEN(TRIM('Library Prep'!$B23)) &gt; 0), IF('Library Prep'!$J$12="CD", 'Library Prep'!$K23, RIGHT('Library Prep'!$J23, 1)), "")</f>
        <v/>
      </c>
      <c r="E31" t="str">
        <f>IF(LEN($D31)=0, "", IF('Library Prep'!$J$12 = "CD", VLOOKUP($D31, Indices!$H$8:$J$103, 2, FALSE), 'Library Prep'!$K23))</f>
        <v/>
      </c>
      <c r="F31" t="str">
        <f ca="1">IF(AND('Library Prep'!$J$12="CD", LEN(E31)&gt;0),
VLOOKUP(E31, Indices!$F:$G, 2, FALSE),
IF(LEN(E31)&gt;0,LEFT(VLOOKUP(E31, OFFSET(Indices!$H$8:$J$103, 0, MATCH('Library Prep'!$J23, Indices!$H$6:$AF$6,0)-1), 2,FALSE),LEN(VLOOKUP(E31, OFFSET(Indices!$H$8:$J$103, 0, MATCH('Library Prep'!$J23, Indices!$H$6:$AF$6,0)-1), 2,FALSE))-2), ""))</f>
        <v/>
      </c>
      <c r="G31" t="str">
        <f ca="1">IF(AND('Library Prep'!$J$12="CD", LEN($D31)&gt;0), VLOOKUP($D31, Indices!$H$8:$J$103, 3, FALSE), IF(AND(LEN($D31)&gt;0, LEN($F31)&gt;0), VLOOKUP($F31&amp;"-7", Indices!$F:$G, 2,FALSE), ""))</f>
        <v/>
      </c>
      <c r="H31" t="str">
        <f ca="1">IF(AND('Library Prep'!$J$12="CD", LEN(G31)&gt;0), VLOOKUP(G31, Indices!$F:$G, 2, FALSE), F31)</f>
        <v/>
      </c>
      <c r="I31" t="str">
        <f ca="1">IF(AND('Library Prep'!$J$12 = "CD", LEN('Library Prep'!$B23)&gt;0), 'Library Prep'!$D23&amp;"", IF(LEN($H31)&gt;0, VLOOKUP(H31&amp;"-5", Indices!$F:$G, 2,FALSE), ""))</f>
        <v/>
      </c>
      <c r="J31" t="str">
        <f>IF(AND('Library Prep'!$J$12 &lt;&gt; "CD", LEN('Library Prep'!$D23)&gt;0), 'Library Prep'!$D23, "")</f>
        <v/>
      </c>
    </row>
    <row r="32" spans="1:10">
      <c r="B32" t="str">
        <f>IF(LEN('Library Prep'!$B24)&gt;0,'Library Prep'!$B24,"")</f>
        <v/>
      </c>
      <c r="C32" t="str">
        <f>IF(AND(LEN(TRIM('Library Prep'!$C$2)) &gt; 0, LEN(TRIM('Library Prep'!$B24))&gt;0), 'Library Prep'!$B24 &amp; "-" &amp; 'Library Prep'!$C$2, "")</f>
        <v/>
      </c>
      <c r="D32" t="str">
        <f>IF(AND(LEN('Library Prep'!$J24)&gt;0, LEN(TRIM('Library Prep'!$B24)) &gt; 0), IF('Library Prep'!$J$12="CD", 'Library Prep'!$K24, RIGHT('Library Prep'!$J24, 1)), "")</f>
        <v/>
      </c>
      <c r="E32" t="str">
        <f>IF(LEN($D32)=0, "", IF('Library Prep'!$J$12 = "CD", VLOOKUP($D32, Indices!$H$8:$J$103, 2, FALSE), 'Library Prep'!$K24))</f>
        <v/>
      </c>
      <c r="F32" t="str">
        <f ca="1">IF(AND('Library Prep'!$J$12="CD", LEN(E32)&gt;0),
VLOOKUP(E32, Indices!$F:$G, 2, FALSE),
IF(LEN(E32)&gt;0,LEFT(VLOOKUP(E32, OFFSET(Indices!$H$8:$J$103, 0, MATCH('Library Prep'!$J24, Indices!$H$6:$AF$6,0)-1), 2,FALSE),LEN(VLOOKUP(E32, OFFSET(Indices!$H$8:$J$103, 0, MATCH('Library Prep'!$J24, Indices!$H$6:$AF$6,0)-1), 2,FALSE))-2), ""))</f>
        <v/>
      </c>
      <c r="G32" t="str">
        <f ca="1">IF(AND('Library Prep'!$J$12="CD", LEN($D32)&gt;0), VLOOKUP($D32, Indices!$H$8:$J$103, 3, FALSE), IF(AND(LEN($D32)&gt;0, LEN($F32)&gt;0), VLOOKUP($F32&amp;"-7", Indices!$F:$G, 2,FALSE), ""))</f>
        <v/>
      </c>
      <c r="H32" t="str">
        <f ca="1">IF(AND('Library Prep'!$J$12="CD", LEN(G32)&gt;0), VLOOKUP(G32, Indices!$F:$G, 2, FALSE), F32)</f>
        <v/>
      </c>
      <c r="I32" t="str">
        <f ca="1">IF(AND('Library Prep'!$J$12 = "CD", LEN('Library Prep'!$B24)&gt;0), 'Library Prep'!$D24&amp;"", IF(LEN($H32)&gt;0, VLOOKUP(H32&amp;"-5", Indices!$F:$G, 2,FALSE), ""))</f>
        <v/>
      </c>
      <c r="J32" t="str">
        <f>IF(AND('Library Prep'!$J$12 &lt;&gt; "CD", LEN('Library Prep'!$D24)&gt;0), 'Library Prep'!$D24, "")</f>
        <v/>
      </c>
    </row>
    <row r="33" spans="2:10">
      <c r="B33" t="str">
        <f>IF(LEN('Library Prep'!$B25)&gt;0,'Library Prep'!$B25,"")</f>
        <v/>
      </c>
      <c r="C33" t="str">
        <f>IF(AND(LEN(TRIM('Library Prep'!$C$2)) &gt; 0, LEN(TRIM('Library Prep'!$B25))&gt;0), 'Library Prep'!$B25 &amp; "-" &amp; 'Library Prep'!$C$2, "")</f>
        <v/>
      </c>
      <c r="D33" t="str">
        <f>IF(AND(LEN('Library Prep'!$J25)&gt;0, LEN(TRIM('Library Prep'!$B25)) &gt; 0), IF('Library Prep'!$J$12="CD", 'Library Prep'!$K25, RIGHT('Library Prep'!$J25, 1)), "")</f>
        <v/>
      </c>
      <c r="E33" t="str">
        <f>IF(LEN($D33)=0, "", IF('Library Prep'!$J$12 = "CD", VLOOKUP($D33, Indices!$H$8:$J$103, 2, FALSE), 'Library Prep'!$K25))</f>
        <v/>
      </c>
      <c r="F33" t="str">
        <f ca="1">IF(AND('Library Prep'!$J$12="CD", LEN(E33)&gt;0),
VLOOKUP(E33, Indices!$F:$G, 2, FALSE),
IF(LEN(E33)&gt;0,LEFT(VLOOKUP(E33, OFFSET(Indices!$H$8:$J$103, 0, MATCH('Library Prep'!$J25, Indices!$H$6:$AF$6,0)-1), 2,FALSE),LEN(VLOOKUP(E33, OFFSET(Indices!$H$8:$J$103, 0, MATCH('Library Prep'!$J25, Indices!$H$6:$AF$6,0)-1), 2,FALSE))-2), ""))</f>
        <v/>
      </c>
      <c r="G33" t="str">
        <f ca="1">IF(AND('Library Prep'!$J$12="CD", LEN($D33)&gt;0), VLOOKUP($D33, Indices!$H$8:$J$103, 3, FALSE), IF(AND(LEN($D33)&gt;0, LEN($F33)&gt;0), VLOOKUP($F33&amp;"-7", Indices!$F:$G, 2,FALSE), ""))</f>
        <v/>
      </c>
      <c r="H33" t="str">
        <f ca="1">IF(AND('Library Prep'!$J$12="CD", LEN(G33)&gt;0), VLOOKUP(G33, Indices!$F:$G, 2, FALSE), F33)</f>
        <v/>
      </c>
      <c r="I33" t="str">
        <f ca="1">IF(AND('Library Prep'!$J$12 = "CD", LEN('Library Prep'!$B25)&gt;0), 'Library Prep'!$D25&amp;"", IF(LEN($H33)&gt;0, VLOOKUP(H33&amp;"-5", Indices!$F:$G, 2,FALSE), ""))</f>
        <v/>
      </c>
      <c r="J33" t="str">
        <f>IF(AND('Library Prep'!$J$12 &lt;&gt; "CD", LEN('Library Prep'!$D25)&gt;0), 'Library Prep'!$D25, "")</f>
        <v/>
      </c>
    </row>
    <row r="34" spans="2:10">
      <c r="B34" t="str">
        <f>IF(LEN('Library Prep'!$B26)&gt;0,'Library Prep'!$B26,"")</f>
        <v/>
      </c>
      <c r="C34" t="str">
        <f>IF(AND(LEN(TRIM('Library Prep'!$C$2)) &gt; 0, LEN(TRIM('Library Prep'!$B26))&gt;0), 'Library Prep'!$B26 &amp; "-" &amp; 'Library Prep'!$C$2, "")</f>
        <v/>
      </c>
      <c r="D34" t="str">
        <f>IF(AND(LEN('Library Prep'!$J26)&gt;0, LEN(TRIM('Library Prep'!$B26)) &gt; 0), IF('Library Prep'!$J$12="CD", 'Library Prep'!$K26, RIGHT('Library Prep'!$J26, 1)), "")</f>
        <v/>
      </c>
      <c r="E34" t="str">
        <f>IF(LEN($D34)=0, "", IF('Library Prep'!$J$12 = "CD", VLOOKUP($D34, Indices!$H$8:$J$103, 2, FALSE), 'Library Prep'!$K26))</f>
        <v/>
      </c>
      <c r="F34" t="str">
        <f ca="1">IF(AND('Library Prep'!$J$12="CD", LEN(E34)&gt;0),
VLOOKUP(E34, Indices!$F:$G, 2, FALSE),
IF(LEN(E34)&gt;0,LEFT(VLOOKUP(E34, OFFSET(Indices!$H$8:$J$103, 0, MATCH('Library Prep'!$J26, Indices!$H$6:$AF$6,0)-1), 2,FALSE),LEN(VLOOKUP(E34, OFFSET(Indices!$H$8:$J$103, 0, MATCH('Library Prep'!$J26, Indices!$H$6:$AF$6,0)-1), 2,FALSE))-2), ""))</f>
        <v/>
      </c>
      <c r="G34" t="str">
        <f ca="1">IF(AND('Library Prep'!$J$12="CD", LEN($D34)&gt;0), VLOOKUP($D34, Indices!$H$8:$J$103, 3, FALSE), IF(AND(LEN($D34)&gt;0, LEN($F34)&gt;0), VLOOKUP($F34&amp;"-7", Indices!$F:$G, 2,FALSE), ""))</f>
        <v/>
      </c>
      <c r="H34" t="str">
        <f ca="1">IF(AND('Library Prep'!$J$12="CD", LEN(G34)&gt;0), VLOOKUP(G34, Indices!$F:$G, 2, FALSE), F34)</f>
        <v/>
      </c>
      <c r="I34" t="str">
        <f ca="1">IF(AND('Library Prep'!$J$12 = "CD", LEN('Library Prep'!$B26)&gt;0), 'Library Prep'!$D26&amp;"", IF(LEN($H34)&gt;0, VLOOKUP(H34&amp;"-5", Indices!$F:$G, 2,FALSE), ""))</f>
        <v/>
      </c>
      <c r="J34" t="str">
        <f>IF(AND('Library Prep'!$J$12 &lt;&gt; "CD", LEN('Library Prep'!$D26)&gt;0), 'Library Prep'!$D26, "")</f>
        <v/>
      </c>
    </row>
    <row r="35" spans="2:10">
      <c r="B35" t="str">
        <f>IF(LEN('Library Prep'!$B27)&gt;0,'Library Prep'!$B27,"")</f>
        <v/>
      </c>
      <c r="C35" t="str">
        <f>IF(AND(LEN(TRIM('Library Prep'!$C$2)) &gt; 0, LEN(TRIM('Library Prep'!$B27))&gt;0), 'Library Prep'!$B27 &amp; "-" &amp; 'Library Prep'!$C$2, "")</f>
        <v/>
      </c>
      <c r="D35" t="str">
        <f>IF(AND(LEN('Library Prep'!$J27)&gt;0, LEN(TRIM('Library Prep'!$B27)) &gt; 0), IF('Library Prep'!$J$12="CD", 'Library Prep'!$K27, RIGHT('Library Prep'!$J27, 1)), "")</f>
        <v/>
      </c>
      <c r="E35" t="str">
        <f>IF(LEN($D35)=0, "", IF('Library Prep'!$J$12 = "CD", VLOOKUP($D35, Indices!$H$8:$J$103, 2, FALSE), 'Library Prep'!$K27))</f>
        <v/>
      </c>
      <c r="F35" t="str">
        <f ca="1">IF(AND('Library Prep'!$J$12="CD", LEN(E35)&gt;0),
VLOOKUP(E35, Indices!$F:$G, 2, FALSE),
IF(LEN(E35)&gt;0,LEFT(VLOOKUP(E35, OFFSET(Indices!$H$8:$J$103, 0, MATCH('Library Prep'!$J27, Indices!$H$6:$AF$6,0)-1), 2,FALSE),LEN(VLOOKUP(E35, OFFSET(Indices!$H$8:$J$103, 0, MATCH('Library Prep'!$J27, Indices!$H$6:$AF$6,0)-1), 2,FALSE))-2), ""))</f>
        <v/>
      </c>
      <c r="G35" t="str">
        <f ca="1">IF(AND('Library Prep'!$J$12="CD", LEN($D35)&gt;0), VLOOKUP($D35, Indices!$H$8:$J$103, 3, FALSE), IF(AND(LEN($D35)&gt;0, LEN($F35)&gt;0), VLOOKUP($F35&amp;"-7", Indices!$F:$G, 2,FALSE), ""))</f>
        <v/>
      </c>
      <c r="H35" t="str">
        <f ca="1">IF(AND('Library Prep'!$J$12="CD", LEN(G35)&gt;0), VLOOKUP(G35, Indices!$F:$G, 2, FALSE), F35)</f>
        <v/>
      </c>
      <c r="I35" t="str">
        <f ca="1">IF(AND('Library Prep'!$J$12 = "CD", LEN('Library Prep'!$B27)&gt;0), 'Library Prep'!$D27&amp;"", IF(LEN($H35)&gt;0, VLOOKUP(H35&amp;"-5", Indices!$F:$G, 2,FALSE), ""))</f>
        <v/>
      </c>
      <c r="J35" t="str">
        <f>IF(AND('Library Prep'!$J$12 &lt;&gt; "CD", LEN('Library Prep'!$D27)&gt;0), 'Library Prep'!$D27, "")</f>
        <v/>
      </c>
    </row>
    <row r="36" spans="2:10">
      <c r="B36" t="str">
        <f>IF(LEN('Library Prep'!$B28)&gt;0,'Library Prep'!$B28,"")</f>
        <v/>
      </c>
      <c r="C36" t="str">
        <f>IF(AND(LEN(TRIM('Library Prep'!$C$2)) &gt; 0, LEN(TRIM('Library Prep'!$B28))&gt;0), 'Library Prep'!$B28 &amp; "-" &amp; 'Library Prep'!$C$2, "")</f>
        <v/>
      </c>
      <c r="D36" t="str">
        <f>IF(AND(LEN('Library Prep'!$J28)&gt;0, LEN(TRIM('Library Prep'!$B28)) &gt; 0), IF('Library Prep'!$J$12="CD", 'Library Prep'!$K28, RIGHT('Library Prep'!$J28, 1)), "")</f>
        <v/>
      </c>
      <c r="E36" t="str">
        <f>IF(LEN($D36)=0, "", IF('Library Prep'!$J$12 = "CD", VLOOKUP($D36, Indices!$H$8:$J$103, 2, FALSE), 'Library Prep'!$K28))</f>
        <v/>
      </c>
      <c r="F36" t="str">
        <f ca="1">IF(AND('Library Prep'!$J$12="CD", LEN(E36)&gt;0),
VLOOKUP(E36, Indices!$F:$G, 2, FALSE),
IF(LEN(E36)&gt;0,LEFT(VLOOKUP(E36, OFFSET(Indices!$H$8:$J$103, 0, MATCH('Library Prep'!$J28, Indices!$H$6:$AF$6,0)-1), 2,FALSE),LEN(VLOOKUP(E36, OFFSET(Indices!$H$8:$J$103, 0, MATCH('Library Prep'!$J28, Indices!$H$6:$AF$6,0)-1), 2,FALSE))-2), ""))</f>
        <v/>
      </c>
      <c r="G36" t="str">
        <f ca="1">IF(AND('Library Prep'!$J$12="CD", LEN($D36)&gt;0), VLOOKUP($D36, Indices!$H$8:$J$103, 3, FALSE), IF(AND(LEN($D36)&gt;0, LEN($F36)&gt;0), VLOOKUP($F36&amp;"-7", Indices!$F:$G, 2,FALSE), ""))</f>
        <v/>
      </c>
      <c r="H36" t="str">
        <f ca="1">IF(AND('Library Prep'!$J$12="CD", LEN(G36)&gt;0), VLOOKUP(G36, Indices!$F:$G, 2, FALSE), F36)</f>
        <v/>
      </c>
      <c r="I36" t="str">
        <f ca="1">IF(AND('Library Prep'!$J$12 = "CD", LEN('Library Prep'!$B28)&gt;0), 'Library Prep'!$D28&amp;"", IF(LEN($H36)&gt;0, VLOOKUP(H36&amp;"-5", Indices!$F:$G, 2,FALSE), ""))</f>
        <v/>
      </c>
      <c r="J36" t="str">
        <f>IF(AND('Library Prep'!$J$12 &lt;&gt; "CD", LEN('Library Prep'!$D28)&gt;0), 'Library Prep'!$D28, "")</f>
        <v/>
      </c>
    </row>
    <row r="37" spans="2:10">
      <c r="B37" t="str">
        <f>IF(LEN('Library Prep'!$B29)&gt;0,'Library Prep'!$B29,"")</f>
        <v/>
      </c>
      <c r="C37" t="str">
        <f>IF(AND(LEN(TRIM('Library Prep'!$C$2)) &gt; 0, LEN(TRIM('Library Prep'!$B29))&gt;0), 'Library Prep'!$B29 &amp; "-" &amp; 'Library Prep'!$C$2, "")</f>
        <v/>
      </c>
      <c r="D37" t="str">
        <f>IF(AND(LEN('Library Prep'!$J29)&gt;0, LEN(TRIM('Library Prep'!$B29)) &gt; 0), IF('Library Prep'!$J$12="CD", 'Library Prep'!$K29, RIGHT('Library Prep'!$J29, 1)), "")</f>
        <v/>
      </c>
      <c r="E37" t="str">
        <f>IF(LEN($D37)=0, "", IF('Library Prep'!$J$12 = "CD", VLOOKUP($D37, Indices!$H$8:$J$103, 2, FALSE), 'Library Prep'!$K29))</f>
        <v/>
      </c>
      <c r="F37" t="str">
        <f ca="1">IF(AND('Library Prep'!$J$12="CD", LEN(E37)&gt;0),
VLOOKUP(E37, Indices!$F:$G, 2, FALSE),
IF(LEN(E37)&gt;0,LEFT(VLOOKUP(E37, OFFSET(Indices!$H$8:$J$103, 0, MATCH('Library Prep'!$J29, Indices!$H$6:$AF$6,0)-1), 2,FALSE),LEN(VLOOKUP(E37, OFFSET(Indices!$H$8:$J$103, 0, MATCH('Library Prep'!$J29, Indices!$H$6:$AF$6,0)-1), 2,FALSE))-2), ""))</f>
        <v/>
      </c>
      <c r="G37" t="str">
        <f ca="1">IF(AND('Library Prep'!$J$12="CD", LEN($D37)&gt;0), VLOOKUP($D37, Indices!$H$8:$J$103, 3, FALSE), IF(AND(LEN($D37)&gt;0, LEN($F37)&gt;0), VLOOKUP($F37&amp;"-7", Indices!$F:$G, 2,FALSE), ""))</f>
        <v/>
      </c>
      <c r="H37" t="str">
        <f ca="1">IF(AND('Library Prep'!$J$12="CD", LEN(G37)&gt;0), VLOOKUP(G37, Indices!$F:$G, 2, FALSE), F37)</f>
        <v/>
      </c>
      <c r="I37" t="str">
        <f ca="1">IF(AND('Library Prep'!$J$12 = "CD", LEN('Library Prep'!$B29)&gt;0), 'Library Prep'!$D29&amp;"", IF(LEN($H37)&gt;0, VLOOKUP(H37&amp;"-5", Indices!$F:$G, 2,FALSE), ""))</f>
        <v/>
      </c>
      <c r="J37" t="str">
        <f>IF(AND('Library Prep'!$J$12 &lt;&gt; "CD", LEN('Library Prep'!$D29)&gt;0), 'Library Prep'!$D29, "")</f>
        <v/>
      </c>
    </row>
    <row r="38" spans="2:10">
      <c r="B38" t="str">
        <f>IF(LEN('Library Prep'!$B30)&gt;0,'Library Prep'!$B30,"")</f>
        <v/>
      </c>
      <c r="C38" t="str">
        <f>IF(AND(LEN(TRIM('Library Prep'!$C$2)) &gt; 0, LEN(TRIM('Library Prep'!$B30))&gt;0), 'Library Prep'!$B30 &amp; "-" &amp; 'Library Prep'!$C$2, "")</f>
        <v/>
      </c>
      <c r="D38" t="str">
        <f>IF(AND(LEN('Library Prep'!$J30)&gt;0, LEN(TRIM('Library Prep'!$B30)) &gt; 0), IF('Library Prep'!$J$12="CD", 'Library Prep'!$K30, RIGHT('Library Prep'!$J30, 1)), "")</f>
        <v/>
      </c>
      <c r="E38" t="str">
        <f>IF(LEN($D38)=0, "", IF('Library Prep'!$J$12 = "CD", VLOOKUP($D38, Indices!$H$8:$J$103, 2, FALSE), 'Library Prep'!$K30))</f>
        <v/>
      </c>
      <c r="F38" t="str">
        <f ca="1">IF(AND('Library Prep'!$J$12="CD", LEN(E38)&gt;0),
VLOOKUP(E38, Indices!$F:$G, 2, FALSE),
IF(LEN(E38)&gt;0,LEFT(VLOOKUP(E38, OFFSET(Indices!$H$8:$J$103, 0, MATCH('Library Prep'!$J30, Indices!$H$6:$AF$6,0)-1), 2,FALSE),LEN(VLOOKUP(E38, OFFSET(Indices!$H$8:$J$103, 0, MATCH('Library Prep'!$J30, Indices!$H$6:$AF$6,0)-1), 2,FALSE))-2), ""))</f>
        <v/>
      </c>
      <c r="G38" t="str">
        <f ca="1">IF(AND('Library Prep'!$J$12="CD", LEN($D38)&gt;0), VLOOKUP($D38, Indices!$H$8:$J$103, 3, FALSE), IF(AND(LEN($D38)&gt;0, LEN($F38)&gt;0), VLOOKUP($F38&amp;"-7", Indices!$F:$G, 2,FALSE), ""))</f>
        <v/>
      </c>
      <c r="H38" t="str">
        <f ca="1">IF(AND('Library Prep'!$J$12="CD", LEN(G38)&gt;0), VLOOKUP(G38, Indices!$F:$G, 2, FALSE), F38)</f>
        <v/>
      </c>
      <c r="I38" t="str">
        <f ca="1">IF(AND('Library Prep'!$J$12 = "CD", LEN('Library Prep'!$B30)&gt;0), 'Library Prep'!$D30&amp;"", IF(LEN($H38)&gt;0, VLOOKUP(H38&amp;"-5", Indices!$F:$G, 2,FALSE), ""))</f>
        <v/>
      </c>
      <c r="J38" t="str">
        <f>IF(AND('Library Prep'!$J$12 &lt;&gt; "CD", LEN('Library Prep'!$D30)&gt;0), 'Library Prep'!$D30, "")</f>
        <v/>
      </c>
    </row>
    <row r="39" spans="2:10">
      <c r="B39" t="str">
        <f>IF(LEN('Library Prep'!$B31)&gt;0,'Library Prep'!$B31,"")</f>
        <v/>
      </c>
      <c r="C39" t="str">
        <f>IF(AND(LEN(TRIM('Library Prep'!$C$2)) &gt; 0, LEN(TRIM('Library Prep'!$B31))&gt;0), 'Library Prep'!$B31 &amp; "-" &amp; 'Library Prep'!$C$2, "")</f>
        <v/>
      </c>
      <c r="D39" t="str">
        <f>IF(AND(LEN('Library Prep'!$J31)&gt;0, LEN(TRIM('Library Prep'!$B31)) &gt; 0), IF('Library Prep'!$J$12="CD", 'Library Prep'!$K31, RIGHT('Library Prep'!$J31, 1)), "")</f>
        <v/>
      </c>
      <c r="E39" t="str">
        <f>IF(LEN($D39)=0, "", IF('Library Prep'!$J$12 = "CD", VLOOKUP($D39, Indices!$H$8:$J$103, 2, FALSE), 'Library Prep'!$K31))</f>
        <v/>
      </c>
      <c r="F39" t="str">
        <f ca="1">IF(AND('Library Prep'!$J$12="CD", LEN(E39)&gt;0),
VLOOKUP(E39, Indices!$F:$G, 2, FALSE),
IF(LEN(E39)&gt;0,LEFT(VLOOKUP(E39, OFFSET(Indices!$H$8:$J$103, 0, MATCH('Library Prep'!$J31, Indices!$H$6:$AF$6,0)-1), 2,FALSE),LEN(VLOOKUP(E39, OFFSET(Indices!$H$8:$J$103, 0, MATCH('Library Prep'!$J31, Indices!$H$6:$AF$6,0)-1), 2,FALSE))-2), ""))</f>
        <v/>
      </c>
      <c r="G39" t="str">
        <f ca="1">IF(AND('Library Prep'!$J$12="CD", LEN($D39)&gt;0), VLOOKUP($D39, Indices!$H$8:$J$103, 3, FALSE), IF(AND(LEN($D39)&gt;0, LEN($F39)&gt;0), VLOOKUP($F39&amp;"-7", Indices!$F:$G, 2,FALSE), ""))</f>
        <v/>
      </c>
      <c r="H39" t="str">
        <f ca="1">IF(AND('Library Prep'!$J$12="CD", LEN(G39)&gt;0), VLOOKUP(G39, Indices!$F:$G, 2, FALSE), F39)</f>
        <v/>
      </c>
      <c r="I39" t="str">
        <f ca="1">IF(AND('Library Prep'!$J$12 = "CD", LEN('Library Prep'!$B31)&gt;0), 'Library Prep'!$D31&amp;"", IF(LEN($H39)&gt;0, VLOOKUP(H39&amp;"-5", Indices!$F:$G, 2,FALSE), ""))</f>
        <v/>
      </c>
      <c r="J39" t="str">
        <f>IF(AND('Library Prep'!$J$12 &lt;&gt; "CD", LEN('Library Prep'!$D31)&gt;0), 'Library Prep'!$D31, "")</f>
        <v/>
      </c>
    </row>
    <row r="40" spans="2:10">
      <c r="B40" t="str">
        <f>IF(LEN('Library Prep'!$B32)&gt;0,'Library Prep'!$B32,"")</f>
        <v/>
      </c>
      <c r="C40" t="str">
        <f>IF(AND(LEN(TRIM('Library Prep'!$C$2)) &gt; 0, LEN(TRIM('Library Prep'!$B32))&gt;0), 'Library Prep'!$B32 &amp; "-" &amp; 'Library Prep'!$C$2, "")</f>
        <v/>
      </c>
      <c r="D40" t="str">
        <f>IF(AND(LEN('Library Prep'!$J32)&gt;0, LEN(TRIM('Library Prep'!$B32)) &gt; 0), IF('Library Prep'!$J$12="CD", 'Library Prep'!$K32, RIGHT('Library Prep'!$J32, 1)), "")</f>
        <v/>
      </c>
      <c r="E40" t="str">
        <f>IF(LEN($D40)=0, "", IF('Library Prep'!$J$12 = "CD", VLOOKUP($D40, Indices!$H$8:$J$103, 2, FALSE), 'Library Prep'!$K32))</f>
        <v/>
      </c>
      <c r="F40" t="str">
        <f ca="1">IF(AND('Library Prep'!$J$12="CD", LEN(E40)&gt;0),
VLOOKUP(E40, Indices!$F:$G, 2, FALSE),
IF(LEN(E40)&gt;0,LEFT(VLOOKUP(E40, OFFSET(Indices!$H$8:$J$103, 0, MATCH('Library Prep'!$J32, Indices!$H$6:$AF$6,0)-1), 2,FALSE),LEN(VLOOKUP(E40, OFFSET(Indices!$H$8:$J$103, 0, MATCH('Library Prep'!$J32, Indices!$H$6:$AF$6,0)-1), 2,FALSE))-2), ""))</f>
        <v/>
      </c>
      <c r="G40" t="str">
        <f ca="1">IF(AND('Library Prep'!$J$12="CD", LEN($D40)&gt;0), VLOOKUP($D40, Indices!$H$8:$J$103, 3, FALSE), IF(AND(LEN($D40)&gt;0, LEN($F40)&gt;0), VLOOKUP($F40&amp;"-7", Indices!$F:$G, 2,FALSE), ""))</f>
        <v/>
      </c>
      <c r="H40" t="str">
        <f ca="1">IF(AND('Library Prep'!$J$12="CD", LEN(G40)&gt;0), VLOOKUP(G40, Indices!$F:$G, 2, FALSE), F40)</f>
        <v/>
      </c>
      <c r="I40" t="str">
        <f ca="1">IF(AND('Library Prep'!$J$12 = "CD", LEN('Library Prep'!$B32)&gt;0), 'Library Prep'!$D32&amp;"", IF(LEN($H40)&gt;0, VLOOKUP(H40&amp;"-5", Indices!$F:$G, 2,FALSE), ""))</f>
        <v/>
      </c>
      <c r="J40" t="str">
        <f>IF(AND('Library Prep'!$J$12 &lt;&gt; "CD", LEN('Library Prep'!$D32)&gt;0), 'Library Prep'!$D32, "")</f>
        <v/>
      </c>
    </row>
    <row r="41" spans="2:10">
      <c r="B41" t="str">
        <f>IF(LEN('Library Prep'!$B33)&gt;0,'Library Prep'!$B33,"")</f>
        <v/>
      </c>
      <c r="C41" t="str">
        <f>IF(AND(LEN(TRIM('Library Prep'!$C$2)) &gt; 0, LEN(TRIM('Library Prep'!$B33))&gt;0), 'Library Prep'!$B33 &amp; "-" &amp; 'Library Prep'!$C$2, "")</f>
        <v/>
      </c>
      <c r="D41" t="str">
        <f>IF(AND(LEN('Library Prep'!$J33)&gt;0, LEN(TRIM('Library Prep'!$B33)) &gt; 0), IF('Library Prep'!$J$12="CD", 'Library Prep'!$K33, RIGHT('Library Prep'!$J33, 1)), "")</f>
        <v/>
      </c>
      <c r="E41" t="str">
        <f>IF(LEN($D41)=0, "", IF('Library Prep'!$J$12 = "CD", VLOOKUP($D41, Indices!$H$8:$J$103, 2, FALSE), 'Library Prep'!$K33))</f>
        <v/>
      </c>
      <c r="F41" t="str">
        <f ca="1">IF(AND('Library Prep'!$J$12="CD", LEN(E41)&gt;0),
VLOOKUP(E41, Indices!$F:$G, 2, FALSE),
IF(LEN(E41)&gt;0,LEFT(VLOOKUP(E41, OFFSET(Indices!$H$8:$J$103, 0, MATCH('Library Prep'!$J33, Indices!$H$6:$AF$6,0)-1), 2,FALSE),LEN(VLOOKUP(E41, OFFSET(Indices!$H$8:$J$103, 0, MATCH('Library Prep'!$J33, Indices!$H$6:$AF$6,0)-1), 2,FALSE))-2), ""))</f>
        <v/>
      </c>
      <c r="G41" t="str">
        <f ca="1">IF(AND('Library Prep'!$J$12="CD", LEN($D41)&gt;0), VLOOKUP($D41, Indices!$H$8:$J$103, 3, FALSE), IF(AND(LEN($D41)&gt;0, LEN($F41)&gt;0), VLOOKUP($F41&amp;"-7", Indices!$F:$G, 2,FALSE), ""))</f>
        <v/>
      </c>
      <c r="H41" t="str">
        <f ca="1">IF(AND('Library Prep'!$J$12="CD", LEN(G41)&gt;0), VLOOKUP(G41, Indices!$F:$G, 2, FALSE), F41)</f>
        <v/>
      </c>
      <c r="I41" t="str">
        <f ca="1">IF(AND('Library Prep'!$J$12 = "CD", LEN('Library Prep'!$B33)&gt;0), 'Library Prep'!$D33&amp;"", IF(LEN($H41)&gt;0, VLOOKUP(H41&amp;"-5", Indices!$F:$G, 2,FALSE), ""))</f>
        <v/>
      </c>
      <c r="J41" t="str">
        <f>IF(AND('Library Prep'!$J$12 &lt;&gt; "CD", LEN('Library Prep'!$D33)&gt;0), 'Library Prep'!$D33, "")</f>
        <v/>
      </c>
    </row>
    <row r="42" spans="2:10">
      <c r="B42" t="str">
        <f>IF(LEN('Library Prep'!$B34)&gt;0,'Library Prep'!$B34,"")</f>
        <v/>
      </c>
      <c r="C42" t="str">
        <f>IF(AND(LEN(TRIM('Library Prep'!$C$2)) &gt; 0, LEN(TRIM('Library Prep'!$B34))&gt;0), 'Library Prep'!$B34 &amp; "-" &amp; 'Library Prep'!$C$2, "")</f>
        <v/>
      </c>
      <c r="D42" t="str">
        <f>IF(AND(LEN('Library Prep'!$J34)&gt;0, LEN(TRIM('Library Prep'!$B34)) &gt; 0), IF('Library Prep'!$J$12="CD", 'Library Prep'!$K34, RIGHT('Library Prep'!$J34, 1)), "")</f>
        <v/>
      </c>
      <c r="E42" t="str">
        <f>IF(LEN($D42)=0, "", IF('Library Prep'!$J$12 = "CD", VLOOKUP($D42, Indices!$H$8:$J$103, 2, FALSE), 'Library Prep'!$K34))</f>
        <v/>
      </c>
      <c r="F42" t="str">
        <f ca="1">IF(AND('Library Prep'!$J$12="CD", LEN(E42)&gt;0),
VLOOKUP(E42, Indices!$F:$G, 2, FALSE),
IF(LEN(E42)&gt;0,LEFT(VLOOKUP(E42, OFFSET(Indices!$H$8:$J$103, 0, MATCH('Library Prep'!$J34, Indices!$H$6:$AF$6,0)-1), 2,FALSE),LEN(VLOOKUP(E42, OFFSET(Indices!$H$8:$J$103, 0, MATCH('Library Prep'!$J34, Indices!$H$6:$AF$6,0)-1), 2,FALSE))-2), ""))</f>
        <v/>
      </c>
      <c r="G42" t="str">
        <f ca="1">IF(AND('Library Prep'!$J$12="CD", LEN($D42)&gt;0), VLOOKUP($D42, Indices!$H$8:$J$103, 3, FALSE), IF(AND(LEN($D42)&gt;0, LEN($F42)&gt;0), VLOOKUP($F42&amp;"-7", Indices!$F:$G, 2,FALSE), ""))</f>
        <v/>
      </c>
      <c r="H42" t="str">
        <f ca="1">IF(AND('Library Prep'!$J$12="CD", LEN(G42)&gt;0), VLOOKUP(G42, Indices!$F:$G, 2, FALSE), F42)</f>
        <v/>
      </c>
      <c r="I42" t="str">
        <f ca="1">IF(AND('Library Prep'!$J$12 = "CD", LEN('Library Prep'!$B34)&gt;0), 'Library Prep'!$D34&amp;"", IF(LEN($H42)&gt;0, VLOOKUP(H42&amp;"-5", Indices!$F:$G, 2,FALSE), ""))</f>
        <v/>
      </c>
      <c r="J42" t="str">
        <f>IF(AND('Library Prep'!$J$12 &lt;&gt; "CD", LEN('Library Prep'!$D34)&gt;0), 'Library Prep'!$D34, "")</f>
        <v/>
      </c>
    </row>
    <row r="43" spans="2:10">
      <c r="B43" t="str">
        <f>IF(LEN('Library Prep'!$B35)&gt;0,'Library Prep'!$B35,"")</f>
        <v/>
      </c>
      <c r="C43" t="str">
        <f>IF(AND(LEN(TRIM('Library Prep'!$C$2)) &gt; 0, LEN(TRIM('Library Prep'!$B35))&gt;0), 'Library Prep'!$B35 &amp; "-" &amp; 'Library Prep'!$C$2, "")</f>
        <v/>
      </c>
      <c r="D43" t="str">
        <f>IF(AND(LEN('Library Prep'!$J35)&gt;0, LEN(TRIM('Library Prep'!$B35)) &gt; 0), IF('Library Prep'!$J$12="CD", 'Library Prep'!$K35, RIGHT('Library Prep'!$J35, 1)), "")</f>
        <v/>
      </c>
      <c r="E43" t="str">
        <f>IF(LEN($D43)=0, "", IF('Library Prep'!$J$12 = "CD", VLOOKUP($D43, Indices!$H$8:$J$103, 2, FALSE), 'Library Prep'!$K35))</f>
        <v/>
      </c>
      <c r="F43" t="str">
        <f ca="1">IF(AND('Library Prep'!$J$12="CD", LEN(E43)&gt;0),
VLOOKUP(E43, Indices!$F:$G, 2, FALSE),
IF(LEN(E43)&gt;0,LEFT(VLOOKUP(E43, OFFSET(Indices!$H$8:$J$103, 0, MATCH('Library Prep'!$J35, Indices!$H$6:$AF$6,0)-1), 2,FALSE),LEN(VLOOKUP(E43, OFFSET(Indices!$H$8:$J$103, 0, MATCH('Library Prep'!$J35, Indices!$H$6:$AF$6,0)-1), 2,FALSE))-2), ""))</f>
        <v/>
      </c>
      <c r="G43" t="str">
        <f ca="1">IF(AND('Library Prep'!$J$12="CD", LEN($D43)&gt;0), VLOOKUP($D43, Indices!$H$8:$J$103, 3, FALSE), IF(AND(LEN($D43)&gt;0, LEN($F43)&gt;0), VLOOKUP($F43&amp;"-7", Indices!$F:$G, 2,FALSE), ""))</f>
        <v/>
      </c>
      <c r="H43" t="str">
        <f ca="1">IF(AND('Library Prep'!$J$12="CD", LEN(G43)&gt;0), VLOOKUP(G43, Indices!$F:$G, 2, FALSE), F43)</f>
        <v/>
      </c>
      <c r="I43" t="str">
        <f ca="1">IF(AND('Library Prep'!$J$12 = "CD", LEN('Library Prep'!$B35)&gt;0), 'Library Prep'!$D35&amp;"", IF(LEN($H43)&gt;0, VLOOKUP(H43&amp;"-5", Indices!$F:$G, 2,FALSE), ""))</f>
        <v/>
      </c>
      <c r="J43" t="str">
        <f>IF(AND('Library Prep'!$J$12 &lt;&gt; "CD", LEN('Library Prep'!$D35)&gt;0), 'Library Prep'!$D35, "")</f>
        <v/>
      </c>
    </row>
    <row r="44" spans="2:10">
      <c r="B44" t="str">
        <f>IF(LEN('Library Prep'!$B36)&gt;0,'Library Prep'!$B36,"")</f>
        <v/>
      </c>
      <c r="C44" t="str">
        <f>IF(AND(LEN(TRIM('Library Prep'!$C$2)) &gt; 0, LEN(TRIM('Library Prep'!$B36))&gt;0), 'Library Prep'!$B36 &amp; "-" &amp; 'Library Prep'!$C$2, "")</f>
        <v/>
      </c>
      <c r="D44" t="str">
        <f>IF(AND(LEN('Library Prep'!$J36)&gt;0, LEN(TRIM('Library Prep'!$B36)) &gt; 0), IF('Library Prep'!$J$12="CD", 'Library Prep'!$K36, RIGHT('Library Prep'!$J36, 1)), "")</f>
        <v/>
      </c>
      <c r="E44" t="str">
        <f>IF(LEN($D44)=0, "", IF('Library Prep'!$J$12 = "CD", VLOOKUP($D44, Indices!$H$8:$J$103, 2, FALSE), 'Library Prep'!$K36))</f>
        <v/>
      </c>
      <c r="F44" t="str">
        <f ca="1">IF(AND('Library Prep'!$J$12="CD", LEN(E44)&gt;0),
VLOOKUP(E44, Indices!$F:$G, 2, FALSE),
IF(LEN(E44)&gt;0,LEFT(VLOOKUP(E44, OFFSET(Indices!$H$8:$J$103, 0, MATCH('Library Prep'!$J36, Indices!$H$6:$AF$6,0)-1), 2,FALSE),LEN(VLOOKUP(E44, OFFSET(Indices!$H$8:$J$103, 0, MATCH('Library Prep'!$J36, Indices!$H$6:$AF$6,0)-1), 2,FALSE))-2), ""))</f>
        <v/>
      </c>
      <c r="G44" t="str">
        <f ca="1">IF(AND('Library Prep'!$J$12="CD", LEN($D44)&gt;0), VLOOKUP($D44, Indices!$H$8:$J$103, 3, FALSE), IF(AND(LEN($D44)&gt;0, LEN($F44)&gt;0), VLOOKUP($F44&amp;"-7", Indices!$F:$G, 2,FALSE), ""))</f>
        <v/>
      </c>
      <c r="H44" t="str">
        <f ca="1">IF(AND('Library Prep'!$J$12="CD", LEN(G44)&gt;0), VLOOKUP(G44, Indices!$F:$G, 2, FALSE), F44)</f>
        <v/>
      </c>
      <c r="I44" t="str">
        <f ca="1">IF(AND('Library Prep'!$J$12 = "CD", LEN('Library Prep'!$B36)&gt;0), 'Library Prep'!$D36&amp;"", IF(LEN($H44)&gt;0, VLOOKUP(H44&amp;"-5", Indices!$F:$G, 2,FALSE), ""))</f>
        <v/>
      </c>
      <c r="J44" t="str">
        <f>IF(AND('Library Prep'!$J$12 &lt;&gt; "CD", LEN('Library Prep'!$D36)&gt;0), 'Library Prep'!$D36, "")</f>
        <v/>
      </c>
    </row>
    <row r="45" spans="2:10">
      <c r="B45" t="str">
        <f>IF(LEN('Library Prep'!$B37)&gt;0,'Library Prep'!$B37,"")</f>
        <v/>
      </c>
      <c r="C45" t="str">
        <f>IF(AND(LEN(TRIM('Library Prep'!$C$2)) &gt; 0, LEN(TRIM('Library Prep'!$B37))&gt;0), 'Library Prep'!$B37 &amp; "-" &amp; 'Library Prep'!$C$2, "")</f>
        <v/>
      </c>
      <c r="D45" t="str">
        <f>IF(AND(LEN('Library Prep'!$J37)&gt;0, LEN(TRIM('Library Prep'!$B37)) &gt; 0), IF('Library Prep'!$J$12="CD", 'Library Prep'!$K37, RIGHT('Library Prep'!$J37, 1)), "")</f>
        <v/>
      </c>
      <c r="E45" t="str">
        <f>IF(LEN($D45)=0, "", IF('Library Prep'!$J$12 = "CD", VLOOKUP($D45, Indices!$H$8:$J$103, 2, FALSE), 'Library Prep'!$K37))</f>
        <v/>
      </c>
      <c r="F45" t="str">
        <f ca="1">IF(AND('Library Prep'!$J$12="CD", LEN(E45)&gt;0),
VLOOKUP(E45, Indices!$F:$G, 2, FALSE),
IF(LEN(E45)&gt;0,LEFT(VLOOKUP(E45, OFFSET(Indices!$H$8:$J$103, 0, MATCH('Library Prep'!$J37, Indices!$H$6:$AF$6,0)-1), 2,FALSE),LEN(VLOOKUP(E45, OFFSET(Indices!$H$8:$J$103, 0, MATCH('Library Prep'!$J37, Indices!$H$6:$AF$6,0)-1), 2,FALSE))-2), ""))</f>
        <v/>
      </c>
      <c r="G45" t="str">
        <f ca="1">IF(AND('Library Prep'!$J$12="CD", LEN($D45)&gt;0), VLOOKUP($D45, Indices!$H$8:$J$103, 3, FALSE), IF(AND(LEN($D45)&gt;0, LEN($F45)&gt;0), VLOOKUP($F45&amp;"-7", Indices!$F:$G, 2,FALSE), ""))</f>
        <v/>
      </c>
      <c r="H45" t="str">
        <f ca="1">IF(AND('Library Prep'!$J$12="CD", LEN(G45)&gt;0), VLOOKUP(G45, Indices!$F:$G, 2, FALSE), F45)</f>
        <v/>
      </c>
      <c r="I45" t="str">
        <f ca="1">IF(AND('Library Prep'!$J$12 = "CD", LEN('Library Prep'!$B37)&gt;0), 'Library Prep'!$D37&amp;"", IF(LEN($H45)&gt;0, VLOOKUP(H45&amp;"-5", Indices!$F:$G, 2,FALSE), ""))</f>
        <v/>
      </c>
      <c r="J45" t="str">
        <f>IF(AND('Library Prep'!$J$12 &lt;&gt; "CD", LEN('Library Prep'!$D37)&gt;0), 'Library Prep'!$D37, "")</f>
        <v/>
      </c>
    </row>
    <row r="46" spans="2:10">
      <c r="B46" t="str">
        <f>IF(LEN('Library Prep'!$B38)&gt;0,'Library Prep'!$B38,"")</f>
        <v/>
      </c>
      <c r="C46" t="str">
        <f>IF(AND(LEN(TRIM('Library Prep'!$C$2)) &gt; 0, LEN(TRIM('Library Prep'!$B38))&gt;0), 'Library Prep'!$B38 &amp; "-" &amp; 'Library Prep'!$C$2, "")</f>
        <v/>
      </c>
      <c r="D46" t="str">
        <f>IF(AND(LEN('Library Prep'!$J38)&gt;0, LEN(TRIM('Library Prep'!$B38)) &gt; 0), IF('Library Prep'!$J$12="CD", 'Library Prep'!$K38, RIGHT('Library Prep'!$J38, 1)), "")</f>
        <v/>
      </c>
      <c r="E46" t="str">
        <f>IF(LEN($D46)=0, "", IF('Library Prep'!$J$12 = "CD", VLOOKUP($D46, Indices!$H$8:$J$103, 2, FALSE), 'Library Prep'!$K38))</f>
        <v/>
      </c>
      <c r="F46" t="str">
        <f ca="1">IF(AND('Library Prep'!$J$12="CD", LEN(E46)&gt;0),
VLOOKUP(E46, Indices!$F:$G, 2, FALSE),
IF(LEN(E46)&gt;0,LEFT(VLOOKUP(E46, OFFSET(Indices!$H$8:$J$103, 0, MATCH('Library Prep'!$J38, Indices!$H$6:$AF$6,0)-1), 2,FALSE),LEN(VLOOKUP(E46, OFFSET(Indices!$H$8:$J$103, 0, MATCH('Library Prep'!$J38, Indices!$H$6:$AF$6,0)-1), 2,FALSE))-2), ""))</f>
        <v/>
      </c>
      <c r="G46" t="str">
        <f ca="1">IF(AND('Library Prep'!$J$12="CD", LEN($D46)&gt;0), VLOOKUP($D46, Indices!$H$8:$J$103, 3, FALSE), IF(AND(LEN($D46)&gt;0, LEN($F46)&gt;0), VLOOKUP($F46&amp;"-7", Indices!$F:$G, 2,FALSE), ""))</f>
        <v/>
      </c>
      <c r="H46" t="str">
        <f ca="1">IF(AND('Library Prep'!$J$12="CD", LEN(G46)&gt;0), VLOOKUP(G46, Indices!$F:$G, 2, FALSE), F46)</f>
        <v/>
      </c>
      <c r="I46" t="str">
        <f ca="1">IF(AND('Library Prep'!$J$12 = "CD", LEN('Library Prep'!$B38)&gt;0), 'Library Prep'!$D38&amp;"", IF(LEN($H46)&gt;0, VLOOKUP(H46&amp;"-5", Indices!$F:$G, 2,FALSE), ""))</f>
        <v/>
      </c>
      <c r="J46" t="str">
        <f>IF(AND('Library Prep'!$J$12 &lt;&gt; "CD", LEN('Library Prep'!$D38)&gt;0), 'Library Prep'!$D38, "")</f>
        <v/>
      </c>
    </row>
    <row r="47" spans="2:10">
      <c r="B47" t="str">
        <f>IF(LEN('Library Prep'!$B39)&gt;0,'Library Prep'!$B39,"")</f>
        <v/>
      </c>
      <c r="C47" t="str">
        <f>IF(AND(LEN(TRIM('Library Prep'!$C$2)) &gt; 0, LEN(TRIM('Library Prep'!$B39))&gt;0), 'Library Prep'!$B39 &amp; "-" &amp; 'Library Prep'!$C$2, "")</f>
        <v/>
      </c>
      <c r="D47" t="str">
        <f>IF(AND(LEN('Library Prep'!$J39)&gt;0, LEN(TRIM('Library Prep'!$B39)) &gt; 0), IF('Library Prep'!$J$12="CD", 'Library Prep'!$K39, RIGHT('Library Prep'!$J39, 1)), "")</f>
        <v/>
      </c>
      <c r="E47" t="str">
        <f>IF(LEN($D47)=0, "", IF('Library Prep'!$J$12 = "CD", VLOOKUP($D47, Indices!$H$8:$J$103, 2, FALSE), 'Library Prep'!$K39))</f>
        <v/>
      </c>
      <c r="F47" t="str">
        <f ca="1">IF(AND('Library Prep'!$J$12="CD", LEN(E47)&gt;0),
VLOOKUP(E47, Indices!$F:$G, 2, FALSE),
IF(LEN(E47)&gt;0,LEFT(VLOOKUP(E47, OFFSET(Indices!$H$8:$J$103, 0, MATCH('Library Prep'!$J39, Indices!$H$6:$AF$6,0)-1), 2,FALSE),LEN(VLOOKUP(E47, OFFSET(Indices!$H$8:$J$103, 0, MATCH('Library Prep'!$J39, Indices!$H$6:$AF$6,0)-1), 2,FALSE))-2), ""))</f>
        <v/>
      </c>
      <c r="G47" t="str">
        <f ca="1">IF(AND('Library Prep'!$J$12="CD", LEN($D47)&gt;0), VLOOKUP($D47, Indices!$H$8:$J$103, 3, FALSE), IF(AND(LEN($D47)&gt;0, LEN($F47)&gt;0), VLOOKUP($F47&amp;"-7", Indices!$F:$G, 2,FALSE), ""))</f>
        <v/>
      </c>
      <c r="H47" t="str">
        <f ca="1">IF(AND('Library Prep'!$J$12="CD", LEN(G47)&gt;0), VLOOKUP(G47, Indices!$F:$G, 2, FALSE), F47)</f>
        <v/>
      </c>
      <c r="I47" t="str">
        <f ca="1">IF(AND('Library Prep'!$J$12 = "CD", LEN('Library Prep'!$B39)&gt;0), 'Library Prep'!$D39&amp;"", IF(LEN($H47)&gt;0, VLOOKUP(H47&amp;"-5", Indices!$F:$G, 2,FALSE), ""))</f>
        <v/>
      </c>
      <c r="J47" t="str">
        <f>IF(AND('Library Prep'!$J$12 &lt;&gt; "CD", LEN('Library Prep'!$D39)&gt;0), 'Library Prep'!$D39, "")</f>
        <v/>
      </c>
    </row>
    <row r="48" spans="2:10">
      <c r="B48" t="str">
        <f>IF(LEN('Library Prep'!$B40)&gt;0,'Library Prep'!$B40,"")</f>
        <v/>
      </c>
      <c r="C48" t="str">
        <f>IF(AND(LEN(TRIM('Library Prep'!$C$2)) &gt; 0, LEN(TRIM('Library Prep'!$B40))&gt;0), 'Library Prep'!$B40 &amp; "-" &amp; 'Library Prep'!$C$2, "")</f>
        <v/>
      </c>
      <c r="D48" t="str">
        <f>IF(AND(LEN('Library Prep'!$J40)&gt;0, LEN(TRIM('Library Prep'!$B40)) &gt; 0), IF('Library Prep'!$J$12="CD", 'Library Prep'!$K40, RIGHT('Library Prep'!$J40, 1)), "")</f>
        <v/>
      </c>
      <c r="E48" t="str">
        <f>IF(LEN($D48)=0, "", IF('Library Prep'!$J$12 = "CD", VLOOKUP($D48, Indices!$H$8:$J$103, 2, FALSE), 'Library Prep'!$K40))</f>
        <v/>
      </c>
      <c r="F48" t="str">
        <f ca="1">IF(AND('Library Prep'!$J$12="CD", LEN(E48)&gt;0),
VLOOKUP(E48, Indices!$F:$G, 2, FALSE),
IF(LEN(E48)&gt;0,LEFT(VLOOKUP(E48, OFFSET(Indices!$H$8:$J$103, 0, MATCH('Library Prep'!$J40, Indices!$H$6:$AF$6,0)-1), 2,FALSE),LEN(VLOOKUP(E48, OFFSET(Indices!$H$8:$J$103, 0, MATCH('Library Prep'!$J40, Indices!$H$6:$AF$6,0)-1), 2,FALSE))-2), ""))</f>
        <v/>
      </c>
      <c r="G48" t="str">
        <f ca="1">IF(AND('Library Prep'!$J$12="CD", LEN($D48)&gt;0), VLOOKUP($D48, Indices!$H$8:$J$103, 3, FALSE), IF(AND(LEN($D48)&gt;0, LEN($F48)&gt;0), VLOOKUP($F48&amp;"-7", Indices!$F:$G, 2,FALSE), ""))</f>
        <v/>
      </c>
      <c r="H48" t="str">
        <f ca="1">IF(AND('Library Prep'!$J$12="CD", LEN(G48)&gt;0), VLOOKUP(G48, Indices!$F:$G, 2, FALSE), F48)</f>
        <v/>
      </c>
      <c r="I48" t="str">
        <f ca="1">IF(AND('Library Prep'!$J$12 = "CD", LEN('Library Prep'!$B40)&gt;0), 'Library Prep'!$D40&amp;"", IF(LEN($H48)&gt;0, VLOOKUP(H48&amp;"-5", Indices!$F:$G, 2,FALSE), ""))</f>
        <v/>
      </c>
      <c r="J48" t="str">
        <f>IF(AND('Library Prep'!$J$12 &lt;&gt; "CD", LEN('Library Prep'!$D40)&gt;0), 'Library Prep'!$D40, "")</f>
        <v/>
      </c>
    </row>
    <row r="49" spans="2:10">
      <c r="B49" t="str">
        <f>IF(LEN('Library Prep'!$B41)&gt;0,'Library Prep'!$B41,"")</f>
        <v/>
      </c>
      <c r="C49" t="str">
        <f>IF(AND(LEN(TRIM('Library Prep'!$C$2)) &gt; 0, LEN(TRIM('Library Prep'!$B41))&gt;0), 'Library Prep'!$B41 &amp; "-" &amp; 'Library Prep'!$C$2, "")</f>
        <v/>
      </c>
      <c r="D49" t="str">
        <f>IF(AND(LEN('Library Prep'!$J41)&gt;0, LEN(TRIM('Library Prep'!$B41)) &gt; 0), IF('Library Prep'!$J$12="CD", 'Library Prep'!$K41, RIGHT('Library Prep'!$J41, 1)), "")</f>
        <v/>
      </c>
      <c r="E49" t="str">
        <f>IF(LEN($D49)=0, "", IF('Library Prep'!$J$12 = "CD", VLOOKUP($D49, Indices!$H$8:$J$103, 2, FALSE), 'Library Prep'!$K41))</f>
        <v/>
      </c>
      <c r="F49" t="str">
        <f ca="1">IF(AND('Library Prep'!$J$12="CD", LEN(E49)&gt;0),
VLOOKUP(E49, Indices!$F:$G, 2, FALSE),
IF(LEN(E49)&gt;0,LEFT(VLOOKUP(E49, OFFSET(Indices!$H$8:$J$103, 0, MATCH('Library Prep'!$J41, Indices!$H$6:$AF$6,0)-1), 2,FALSE),LEN(VLOOKUP(E49, OFFSET(Indices!$H$8:$J$103, 0, MATCH('Library Prep'!$J41, Indices!$H$6:$AF$6,0)-1), 2,FALSE))-2), ""))</f>
        <v/>
      </c>
      <c r="G49" t="str">
        <f ca="1">IF(AND('Library Prep'!$J$12="CD", LEN($D49)&gt;0), VLOOKUP($D49, Indices!$H$8:$J$103, 3, FALSE), IF(AND(LEN($D49)&gt;0, LEN($F49)&gt;0), VLOOKUP($F49&amp;"-7", Indices!$F:$G, 2,FALSE), ""))</f>
        <v/>
      </c>
      <c r="H49" t="str">
        <f ca="1">IF(AND('Library Prep'!$J$12="CD", LEN(G49)&gt;0), VLOOKUP(G49, Indices!$F:$G, 2, FALSE), F49)</f>
        <v/>
      </c>
      <c r="I49" t="str">
        <f ca="1">IF(AND('Library Prep'!$J$12 = "CD", LEN('Library Prep'!$B41)&gt;0), 'Library Prep'!$D41&amp;"", IF(LEN($H49)&gt;0, VLOOKUP(H49&amp;"-5", Indices!$F:$G, 2,FALSE), ""))</f>
        <v/>
      </c>
      <c r="J49" t="str">
        <f>IF(AND('Library Prep'!$J$12 &lt;&gt; "CD", LEN('Library Prep'!$D41)&gt;0), 'Library Prep'!$D41, "")</f>
        <v/>
      </c>
    </row>
    <row r="50" spans="2:10">
      <c r="B50" t="str">
        <f>IF(LEN('Library Prep'!$B42)&gt;0,'Library Prep'!$B42,"")</f>
        <v/>
      </c>
      <c r="C50" t="str">
        <f>IF(AND(LEN(TRIM('Library Prep'!$C$2)) &gt; 0, LEN(TRIM('Library Prep'!$B42))&gt;0), 'Library Prep'!$B42 &amp; "-" &amp; 'Library Prep'!$C$2, "")</f>
        <v/>
      </c>
      <c r="D50" t="str">
        <f>IF(AND(LEN('Library Prep'!$J42)&gt;0, LEN(TRIM('Library Prep'!$B42)) &gt; 0), IF('Library Prep'!$J$12="CD", 'Library Prep'!$K42, RIGHT('Library Prep'!$J42, 1)), "")</f>
        <v/>
      </c>
      <c r="E50" t="str">
        <f>IF(LEN($D50)=0, "", IF('Library Prep'!$J$12 = "CD", VLOOKUP($D50, Indices!$H$8:$J$103, 2, FALSE), 'Library Prep'!$K42))</f>
        <v/>
      </c>
      <c r="F50" t="str">
        <f ca="1">IF(AND('Library Prep'!$J$12="CD", LEN(E50)&gt;0),
VLOOKUP(E50, Indices!$F:$G, 2, FALSE),
IF(LEN(E50)&gt;0,LEFT(VLOOKUP(E50, OFFSET(Indices!$H$8:$J$103, 0, MATCH('Library Prep'!$J42, Indices!$H$6:$AF$6,0)-1), 2,FALSE),LEN(VLOOKUP(E50, OFFSET(Indices!$H$8:$J$103, 0, MATCH('Library Prep'!$J42, Indices!$H$6:$AF$6,0)-1), 2,FALSE))-2), ""))</f>
        <v/>
      </c>
      <c r="G50" t="str">
        <f ca="1">IF(AND('Library Prep'!$J$12="CD", LEN($D50)&gt;0), VLOOKUP($D50, Indices!$H$8:$J$103, 3, FALSE), IF(AND(LEN($D50)&gt;0, LEN($F50)&gt;0), VLOOKUP($F50&amp;"-7", Indices!$F:$G, 2,FALSE), ""))</f>
        <v/>
      </c>
      <c r="H50" t="str">
        <f ca="1">IF(AND('Library Prep'!$J$12="CD", LEN(G50)&gt;0), VLOOKUP(G50, Indices!$F:$G, 2, FALSE), F50)</f>
        <v/>
      </c>
      <c r="I50" t="str">
        <f ca="1">IF(AND('Library Prep'!$J$12 = "CD", LEN('Library Prep'!$B42)&gt;0), 'Library Prep'!$D42&amp;"", IF(LEN($H50)&gt;0, VLOOKUP(H50&amp;"-5", Indices!$F:$G, 2,FALSE), ""))</f>
        <v/>
      </c>
      <c r="J50" t="str">
        <f>IF(AND('Library Prep'!$J$12 &lt;&gt; "CD", LEN('Library Prep'!$D42)&gt;0), 'Library Prep'!$D42, "")</f>
        <v/>
      </c>
    </row>
    <row r="51" spans="2:10">
      <c r="B51" t="str">
        <f>IF(LEN('Library Prep'!$B43)&gt;0,'Library Prep'!$B43,"")</f>
        <v/>
      </c>
      <c r="C51" t="str">
        <f>IF(AND(LEN(TRIM('Library Prep'!$C$2)) &gt; 0, LEN(TRIM('Library Prep'!$B43))&gt;0), 'Library Prep'!$B43 &amp; "-" &amp; 'Library Prep'!$C$2, "")</f>
        <v/>
      </c>
      <c r="D51" t="str">
        <f>IF(AND(LEN('Library Prep'!$J43)&gt;0, LEN(TRIM('Library Prep'!$B43)) &gt; 0), IF('Library Prep'!$J$12="CD", 'Library Prep'!$K43, RIGHT('Library Prep'!$J43, 1)), "")</f>
        <v/>
      </c>
      <c r="E51" t="str">
        <f>IF(LEN($D51)=0, "", IF('Library Prep'!$J$12 = "CD", VLOOKUP($D51, Indices!$H$8:$J$103, 2, FALSE), 'Library Prep'!$K43))</f>
        <v/>
      </c>
      <c r="F51" t="str">
        <f ca="1">IF(AND('Library Prep'!$J$12="CD", LEN(E51)&gt;0),
VLOOKUP(E51, Indices!$F:$G, 2, FALSE),
IF(LEN(E51)&gt;0,LEFT(VLOOKUP(E51, OFFSET(Indices!$H$8:$J$103, 0, MATCH('Library Prep'!$J43, Indices!$H$6:$AF$6,0)-1), 2,FALSE),LEN(VLOOKUP(E51, OFFSET(Indices!$H$8:$J$103, 0, MATCH('Library Prep'!$J43, Indices!$H$6:$AF$6,0)-1), 2,FALSE))-2), ""))</f>
        <v/>
      </c>
      <c r="G51" t="str">
        <f ca="1">IF(AND('Library Prep'!$J$12="CD", LEN($D51)&gt;0), VLOOKUP($D51, Indices!$H$8:$J$103, 3, FALSE), IF(AND(LEN($D51)&gt;0, LEN($F51)&gt;0), VLOOKUP($F51&amp;"-7", Indices!$F:$G, 2,FALSE), ""))</f>
        <v/>
      </c>
      <c r="H51" t="str">
        <f ca="1">IF(AND('Library Prep'!$J$12="CD", LEN(G51)&gt;0), VLOOKUP(G51, Indices!$F:$G, 2, FALSE), F51)</f>
        <v/>
      </c>
      <c r="I51" t="str">
        <f ca="1">IF(AND('Library Prep'!$J$12 = "CD", LEN('Library Prep'!$B43)&gt;0), 'Library Prep'!$D43&amp;"", IF(LEN($H51)&gt;0, VLOOKUP(H51&amp;"-5", Indices!$F:$G, 2,FALSE), ""))</f>
        <v/>
      </c>
      <c r="J51" t="str">
        <f>IF(AND('Library Prep'!$J$12 &lt;&gt; "CD", LEN('Library Prep'!$D43)&gt;0), 'Library Prep'!$D43, "")</f>
        <v/>
      </c>
    </row>
    <row r="52" spans="2:10">
      <c r="B52" t="str">
        <f>IF(LEN('Library Prep'!$B44)&gt;0,'Library Prep'!$B44,"")</f>
        <v/>
      </c>
      <c r="C52" t="str">
        <f>IF(AND(LEN(TRIM('Library Prep'!$C$2)) &gt; 0, LEN(TRIM('Library Prep'!$B44))&gt;0), 'Library Prep'!$B44 &amp; "-" &amp; 'Library Prep'!$C$2, "")</f>
        <v/>
      </c>
      <c r="D52" t="str">
        <f>IF(AND(LEN('Library Prep'!$J44)&gt;0, LEN(TRIM('Library Prep'!$B44)) &gt; 0), IF('Library Prep'!$J$12="CD", 'Library Prep'!$K44, RIGHT('Library Prep'!$J44, 1)), "")</f>
        <v/>
      </c>
      <c r="E52" t="str">
        <f>IF(LEN($D52)=0, "", IF('Library Prep'!$J$12 = "CD", VLOOKUP($D52, Indices!$H$8:$J$103, 2, FALSE), 'Library Prep'!$K44))</f>
        <v/>
      </c>
      <c r="F52" t="str">
        <f ca="1">IF(AND('Library Prep'!$J$12="CD", LEN(E52)&gt;0),
VLOOKUP(E52, Indices!$F:$G, 2, FALSE),
IF(LEN(E52)&gt;0,LEFT(VLOOKUP(E52, OFFSET(Indices!$H$8:$J$103, 0, MATCH('Library Prep'!$J44, Indices!$H$6:$AF$6,0)-1), 2,FALSE),LEN(VLOOKUP(E52, OFFSET(Indices!$H$8:$J$103, 0, MATCH('Library Prep'!$J44, Indices!$H$6:$AF$6,0)-1), 2,FALSE))-2), ""))</f>
        <v/>
      </c>
      <c r="G52" t="str">
        <f ca="1">IF(AND('Library Prep'!$J$12="CD", LEN($D52)&gt;0), VLOOKUP($D52, Indices!$H$8:$J$103, 3, FALSE), IF(AND(LEN($D52)&gt;0, LEN($F52)&gt;0), VLOOKUP($F52&amp;"-7", Indices!$F:$G, 2,FALSE), ""))</f>
        <v/>
      </c>
      <c r="H52" t="str">
        <f ca="1">IF(AND('Library Prep'!$J$12="CD", LEN(G52)&gt;0), VLOOKUP(G52, Indices!$F:$G, 2, FALSE), F52)</f>
        <v/>
      </c>
      <c r="I52" t="str">
        <f ca="1">IF(AND('Library Prep'!$J$12 = "CD", LEN('Library Prep'!$B44)&gt;0), 'Library Prep'!$D44&amp;"", IF(LEN($H52)&gt;0, VLOOKUP(H52&amp;"-5", Indices!$F:$G, 2,FALSE), ""))</f>
        <v/>
      </c>
      <c r="J52" t="str">
        <f>IF(AND('Library Prep'!$J$12 &lt;&gt; "CD", LEN('Library Prep'!$D44)&gt;0), 'Library Prep'!$D44, "")</f>
        <v/>
      </c>
    </row>
    <row r="53" spans="2:10">
      <c r="B53" t="str">
        <f>IF(LEN('Library Prep'!$B45)&gt;0,'Library Prep'!$B45,"")</f>
        <v/>
      </c>
      <c r="C53" t="str">
        <f>IF(AND(LEN(TRIM('Library Prep'!$C$2)) &gt; 0, LEN(TRIM('Library Prep'!$B45))&gt;0), 'Library Prep'!$B45 &amp; "-" &amp; 'Library Prep'!$C$2, "")</f>
        <v/>
      </c>
      <c r="D53" t="str">
        <f>IF(AND(LEN('Library Prep'!$J45)&gt;0, LEN(TRIM('Library Prep'!$B45)) &gt; 0), IF('Library Prep'!$J$12="CD", 'Library Prep'!$K45, RIGHT('Library Prep'!$J45, 1)), "")</f>
        <v/>
      </c>
      <c r="E53" t="str">
        <f>IF(LEN($D53)=0, "", IF('Library Prep'!$J$12 = "CD", VLOOKUP($D53, Indices!$H$8:$J$103, 2, FALSE), 'Library Prep'!$K45))</f>
        <v/>
      </c>
      <c r="F53" t="str">
        <f ca="1">IF(AND('Library Prep'!$J$12="CD", LEN(E53)&gt;0),
VLOOKUP(E53, Indices!$F:$G, 2, FALSE),
IF(LEN(E53)&gt;0,LEFT(VLOOKUP(E53, OFFSET(Indices!$H$8:$J$103, 0, MATCH('Library Prep'!$J45, Indices!$H$6:$AF$6,0)-1), 2,FALSE),LEN(VLOOKUP(E53, OFFSET(Indices!$H$8:$J$103, 0, MATCH('Library Prep'!$J45, Indices!$H$6:$AF$6,0)-1), 2,FALSE))-2), ""))</f>
        <v/>
      </c>
      <c r="G53" t="str">
        <f ca="1">IF(AND('Library Prep'!$J$12="CD", LEN($D53)&gt;0), VLOOKUP($D53, Indices!$H$8:$J$103, 3, FALSE), IF(AND(LEN($D53)&gt;0, LEN($F53)&gt;0), VLOOKUP($F53&amp;"-7", Indices!$F:$G, 2,FALSE), ""))</f>
        <v/>
      </c>
      <c r="H53" t="str">
        <f ca="1">IF(AND('Library Prep'!$J$12="CD", LEN(G53)&gt;0), VLOOKUP(G53, Indices!$F:$G, 2, FALSE), F53)</f>
        <v/>
      </c>
      <c r="I53" t="str">
        <f ca="1">IF(AND('Library Prep'!$J$12 = "CD", LEN('Library Prep'!$B45)&gt;0), 'Library Prep'!$D45&amp;"", IF(LEN($H53)&gt;0, VLOOKUP(H53&amp;"-5", Indices!$F:$G, 2,FALSE), ""))</f>
        <v/>
      </c>
      <c r="J53" t="str">
        <f>IF(AND('Library Prep'!$J$12 &lt;&gt; "CD", LEN('Library Prep'!$D45)&gt;0), 'Library Prep'!$D45, "")</f>
        <v/>
      </c>
    </row>
    <row r="54" spans="2:10">
      <c r="B54" t="str">
        <f>IF(LEN('Library Prep'!$B46)&gt;0,'Library Prep'!$B46,"")</f>
        <v/>
      </c>
      <c r="C54" t="str">
        <f>IF(AND(LEN(TRIM('Library Prep'!$C$2)) &gt; 0, LEN(TRIM('Library Prep'!$B46))&gt;0), 'Library Prep'!$B46 &amp; "-" &amp; 'Library Prep'!$C$2, "")</f>
        <v/>
      </c>
      <c r="D54" t="str">
        <f>IF(AND(LEN('Library Prep'!$J46)&gt;0, LEN(TRIM('Library Prep'!$B46)) &gt; 0), IF('Library Prep'!$J$12="CD", 'Library Prep'!$K46, RIGHT('Library Prep'!$J46, 1)), "")</f>
        <v/>
      </c>
      <c r="E54" t="str">
        <f>IF(LEN($D54)=0, "", IF('Library Prep'!$J$12 = "CD", VLOOKUP($D54, Indices!$H$8:$J$103, 2, FALSE), 'Library Prep'!$K46))</f>
        <v/>
      </c>
      <c r="F54" t="str">
        <f ca="1">IF(AND('Library Prep'!$J$12="CD", LEN(E54)&gt;0),
VLOOKUP(E54, Indices!$F:$G, 2, FALSE),
IF(LEN(E54)&gt;0,LEFT(VLOOKUP(E54, OFFSET(Indices!$H$8:$J$103, 0, MATCH('Library Prep'!$J46, Indices!$H$6:$AF$6,0)-1), 2,FALSE),LEN(VLOOKUP(E54, OFFSET(Indices!$H$8:$J$103, 0, MATCH('Library Prep'!$J46, Indices!$H$6:$AF$6,0)-1), 2,FALSE))-2), ""))</f>
        <v/>
      </c>
      <c r="G54" t="str">
        <f ca="1">IF(AND('Library Prep'!$J$12="CD", LEN($D54)&gt;0), VLOOKUP($D54, Indices!$H$8:$J$103, 3, FALSE), IF(AND(LEN($D54)&gt;0, LEN($F54)&gt;0), VLOOKUP($F54&amp;"-7", Indices!$F:$G, 2,FALSE), ""))</f>
        <v/>
      </c>
      <c r="H54" t="str">
        <f ca="1">IF(AND('Library Prep'!$J$12="CD", LEN(G54)&gt;0), VLOOKUP(G54, Indices!$F:$G, 2, FALSE), F54)</f>
        <v/>
      </c>
      <c r="I54" t="str">
        <f ca="1">IF(AND('Library Prep'!$J$12 = "CD", LEN('Library Prep'!$B46)&gt;0), 'Library Prep'!$D46&amp;"", IF(LEN($H54)&gt;0, VLOOKUP(H54&amp;"-5", Indices!$F:$G, 2,FALSE), ""))</f>
        <v/>
      </c>
      <c r="J54" t="str">
        <f>IF(AND('Library Prep'!$J$12 &lt;&gt; "CD", LEN('Library Prep'!$D46)&gt;0), 'Library Prep'!$D46, "")</f>
        <v/>
      </c>
    </row>
    <row r="55" spans="2:10">
      <c r="B55" t="str">
        <f>IF(LEN('Library Prep'!$B47)&gt;0,'Library Prep'!$B47,"")</f>
        <v/>
      </c>
      <c r="C55" t="str">
        <f>IF(AND(LEN(TRIM('Library Prep'!$C$2)) &gt; 0, LEN(TRIM('Library Prep'!$B47))&gt;0), 'Library Prep'!$B47 &amp; "-" &amp; 'Library Prep'!$C$2, "")</f>
        <v/>
      </c>
      <c r="D55" t="str">
        <f>IF(AND(LEN('Library Prep'!$J47)&gt;0, LEN(TRIM('Library Prep'!$B47)) &gt; 0), IF('Library Prep'!$J$12="CD", 'Library Prep'!$K47, RIGHT('Library Prep'!$J47, 1)), "")</f>
        <v/>
      </c>
      <c r="E55" t="str">
        <f>IF(LEN($D55)=0, "", IF('Library Prep'!$J$12 = "CD", VLOOKUP($D55, Indices!$H$8:$J$103, 2, FALSE), 'Library Prep'!$K47))</f>
        <v/>
      </c>
      <c r="F55" t="str">
        <f ca="1">IF(AND('Library Prep'!$J$12="CD", LEN(E55)&gt;0),
VLOOKUP(E55, Indices!$F:$G, 2, FALSE),
IF(LEN(E55)&gt;0,LEFT(VLOOKUP(E55, OFFSET(Indices!$H$8:$J$103, 0, MATCH('Library Prep'!$J47, Indices!$H$6:$AF$6,0)-1), 2,FALSE),LEN(VLOOKUP(E55, OFFSET(Indices!$H$8:$J$103, 0, MATCH('Library Prep'!$J47, Indices!$H$6:$AF$6,0)-1), 2,FALSE))-2), ""))</f>
        <v/>
      </c>
      <c r="G55" t="str">
        <f ca="1">IF(AND('Library Prep'!$J$12="CD", LEN($D55)&gt;0), VLOOKUP($D55, Indices!$H$8:$J$103, 3, FALSE), IF(AND(LEN($D55)&gt;0, LEN($F55)&gt;0), VLOOKUP($F55&amp;"-7", Indices!$F:$G, 2,FALSE), ""))</f>
        <v/>
      </c>
      <c r="H55" t="str">
        <f ca="1">IF(AND('Library Prep'!$J$12="CD", LEN(G55)&gt;0), VLOOKUP(G55, Indices!$F:$G, 2, FALSE), F55)</f>
        <v/>
      </c>
      <c r="I55" t="str">
        <f ca="1">IF(AND('Library Prep'!$J$12 = "CD", LEN('Library Prep'!$B47)&gt;0), 'Library Prep'!$D47&amp;"", IF(LEN($H55)&gt;0, VLOOKUP(H55&amp;"-5", Indices!$F:$G, 2,FALSE), ""))</f>
        <v/>
      </c>
      <c r="J55" t="str">
        <f>IF(AND('Library Prep'!$J$12 &lt;&gt; "CD", LEN('Library Prep'!$D47)&gt;0), 'Library Prep'!$D47, "")</f>
        <v/>
      </c>
    </row>
    <row r="56" spans="2:10">
      <c r="B56" t="str">
        <f>IF(LEN('Library Prep'!$B48)&gt;0,'Library Prep'!$B48,"")</f>
        <v/>
      </c>
      <c r="C56" t="str">
        <f>IF(AND(LEN(TRIM('Library Prep'!$C$2)) &gt; 0, LEN(TRIM('Library Prep'!$B48))&gt;0), 'Library Prep'!$B48 &amp; "-" &amp; 'Library Prep'!$C$2, "")</f>
        <v/>
      </c>
      <c r="D56" t="str">
        <f>IF(AND(LEN('Library Prep'!$J48)&gt;0, LEN(TRIM('Library Prep'!$B48)) &gt; 0), IF('Library Prep'!$J$12="CD", 'Library Prep'!$K48, RIGHT('Library Prep'!$J48, 1)), "")</f>
        <v/>
      </c>
      <c r="E56" t="str">
        <f>IF(LEN($D56)=0, "", IF('Library Prep'!$J$12 = "CD", VLOOKUP($D56, Indices!$H$8:$J$103, 2, FALSE), 'Library Prep'!$K48))</f>
        <v/>
      </c>
      <c r="F56" t="str">
        <f ca="1">IF(AND('Library Prep'!$J$12="CD", LEN(E56)&gt;0),
VLOOKUP(E56, Indices!$F:$G, 2, FALSE),
IF(LEN(E56)&gt;0,LEFT(VLOOKUP(E56, OFFSET(Indices!$H$8:$J$103, 0, MATCH('Library Prep'!$J48, Indices!$H$6:$AF$6,0)-1), 2,FALSE),LEN(VLOOKUP(E56, OFFSET(Indices!$H$8:$J$103, 0, MATCH('Library Prep'!$J48, Indices!$H$6:$AF$6,0)-1), 2,FALSE))-2), ""))</f>
        <v/>
      </c>
      <c r="G56" t="str">
        <f ca="1">IF(AND('Library Prep'!$J$12="CD", LEN($D56)&gt;0), VLOOKUP($D56, Indices!$H$8:$J$103, 3, FALSE), IF(AND(LEN($D56)&gt;0, LEN($F56)&gt;0), VLOOKUP($F56&amp;"-7", Indices!$F:$G, 2,FALSE), ""))</f>
        <v/>
      </c>
      <c r="H56" t="str">
        <f ca="1">IF(AND('Library Prep'!$J$12="CD", LEN(G56)&gt;0), VLOOKUP(G56, Indices!$F:$G, 2, FALSE), F56)</f>
        <v/>
      </c>
      <c r="I56" t="str">
        <f ca="1">IF(AND('Library Prep'!$J$12 = "CD", LEN('Library Prep'!$B48)&gt;0), 'Library Prep'!$D48&amp;"", IF(LEN($H56)&gt;0, VLOOKUP(H56&amp;"-5", Indices!$F:$G, 2,FALSE), ""))</f>
        <v/>
      </c>
      <c r="J56" t="str">
        <f>IF(AND('Library Prep'!$J$12 &lt;&gt; "CD", LEN('Library Prep'!$D48)&gt;0), 'Library Prep'!$D48, "")</f>
        <v/>
      </c>
    </row>
    <row r="57" spans="2:10">
      <c r="B57" t="str">
        <f>IF(LEN('Library Prep'!$B49)&gt;0,'Library Prep'!$B49,"")</f>
        <v/>
      </c>
      <c r="C57" t="str">
        <f>IF(AND(LEN(TRIM('Library Prep'!$C$2)) &gt; 0, LEN(TRIM('Library Prep'!$B49))&gt;0), 'Library Prep'!$B49 &amp; "-" &amp; 'Library Prep'!$C$2, "")</f>
        <v/>
      </c>
      <c r="D57" t="str">
        <f>IF(AND(LEN('Library Prep'!$J49)&gt;0, LEN(TRIM('Library Prep'!$B49)) &gt; 0), IF('Library Prep'!$J$12="CD", 'Library Prep'!$K49, RIGHT('Library Prep'!$J49, 1)), "")</f>
        <v/>
      </c>
      <c r="E57" t="str">
        <f>IF(LEN($D57)=0, "", IF('Library Prep'!$J$12 = "CD", VLOOKUP($D57, Indices!$H$8:$J$103, 2, FALSE), 'Library Prep'!$K49))</f>
        <v/>
      </c>
      <c r="F57" t="str">
        <f ca="1">IF(AND('Library Prep'!$J$12="CD", LEN(E57)&gt;0),
VLOOKUP(E57, Indices!$F:$G, 2, FALSE),
IF(LEN(E57)&gt;0,LEFT(VLOOKUP(E57, OFFSET(Indices!$H$8:$J$103, 0, MATCH('Library Prep'!$J49, Indices!$H$6:$AF$6,0)-1), 2,FALSE),LEN(VLOOKUP(E57, OFFSET(Indices!$H$8:$J$103, 0, MATCH('Library Prep'!$J49, Indices!$H$6:$AF$6,0)-1), 2,FALSE))-2), ""))</f>
        <v/>
      </c>
      <c r="G57" t="str">
        <f ca="1">IF(AND('Library Prep'!$J$12="CD", LEN($D57)&gt;0), VLOOKUP($D57, Indices!$H$8:$J$103, 3, FALSE), IF(AND(LEN($D57)&gt;0, LEN($F57)&gt;0), VLOOKUP($F57&amp;"-7", Indices!$F:$G, 2,FALSE), ""))</f>
        <v/>
      </c>
      <c r="H57" t="str">
        <f ca="1">IF(AND('Library Prep'!$J$12="CD", LEN(G57)&gt;0), VLOOKUP(G57, Indices!$F:$G, 2, FALSE), F57)</f>
        <v/>
      </c>
      <c r="I57" t="str">
        <f ca="1">IF(AND('Library Prep'!$J$12 = "CD", LEN('Library Prep'!$B49)&gt;0), 'Library Prep'!$D49&amp;"", IF(LEN($H57)&gt;0, VLOOKUP(H57&amp;"-5", Indices!$F:$G, 2,FALSE), ""))</f>
        <v/>
      </c>
      <c r="J57" t="str">
        <f>IF(AND('Library Prep'!$J$12 &lt;&gt; "CD", LEN('Library Prep'!$D49)&gt;0), 'Library Prep'!$D49, "")</f>
        <v/>
      </c>
    </row>
    <row r="58" spans="2:10">
      <c r="B58" t="str">
        <f>IF(LEN('Library Prep'!$B50)&gt;0,'Library Prep'!$B50,"")</f>
        <v/>
      </c>
      <c r="C58" t="str">
        <f>IF(AND(LEN(TRIM('Library Prep'!$C$2)) &gt; 0, LEN(TRIM('Library Prep'!$B50))&gt;0), 'Library Prep'!$B50 &amp; "-" &amp; 'Library Prep'!$C$2, "")</f>
        <v/>
      </c>
      <c r="D58" t="str">
        <f>IF(AND(LEN('Library Prep'!$J50)&gt;0, LEN(TRIM('Library Prep'!$B50)) &gt; 0), IF('Library Prep'!$J$12="CD", 'Library Prep'!$K50, RIGHT('Library Prep'!$J50, 1)), "")</f>
        <v/>
      </c>
      <c r="E58" t="str">
        <f>IF(LEN($D58)=0, "", IF('Library Prep'!$J$12 = "CD", VLOOKUP($D58, Indices!$H$8:$J$103, 2, FALSE), 'Library Prep'!$K50))</f>
        <v/>
      </c>
      <c r="F58" t="str">
        <f ca="1">IF(AND('Library Prep'!$J$12="CD", LEN(E58)&gt;0),
VLOOKUP(E58, Indices!$F:$G, 2, FALSE),
IF(LEN(E58)&gt;0,LEFT(VLOOKUP(E58, OFFSET(Indices!$H$8:$J$103, 0, MATCH('Library Prep'!$J50, Indices!$H$6:$AF$6,0)-1), 2,FALSE),LEN(VLOOKUP(E58, OFFSET(Indices!$H$8:$J$103, 0, MATCH('Library Prep'!$J50, Indices!$H$6:$AF$6,0)-1), 2,FALSE))-2), ""))</f>
        <v/>
      </c>
      <c r="G58" t="str">
        <f ca="1">IF(AND('Library Prep'!$J$12="CD", LEN($D58)&gt;0), VLOOKUP($D58, Indices!$H$8:$J$103, 3, FALSE), IF(AND(LEN($D58)&gt;0, LEN($F58)&gt;0), VLOOKUP($F58&amp;"-7", Indices!$F:$G, 2,FALSE), ""))</f>
        <v/>
      </c>
      <c r="H58" t="str">
        <f ca="1">IF(AND('Library Prep'!$J$12="CD", LEN(G58)&gt;0), VLOOKUP(G58, Indices!$F:$G, 2, FALSE), F58)</f>
        <v/>
      </c>
      <c r="I58" t="str">
        <f ca="1">IF(AND('Library Prep'!$J$12 = "CD", LEN('Library Prep'!$B50)&gt;0), 'Library Prep'!$D50&amp;"", IF(LEN($H58)&gt;0, VLOOKUP(H58&amp;"-5", Indices!$F:$G, 2,FALSE), ""))</f>
        <v/>
      </c>
      <c r="J58" t="str">
        <f>IF(AND('Library Prep'!$J$12 &lt;&gt; "CD", LEN('Library Prep'!$D50)&gt;0), 'Library Prep'!$D50, "")</f>
        <v/>
      </c>
    </row>
    <row r="59" spans="2:10">
      <c r="B59" t="str">
        <f>IF(LEN('Library Prep'!$B51)&gt;0,'Library Prep'!$B51,"")</f>
        <v/>
      </c>
      <c r="C59" t="str">
        <f>IF(AND(LEN(TRIM('Library Prep'!$C$2)) &gt; 0, LEN(TRIM('Library Prep'!$B51))&gt;0), 'Library Prep'!$B51 &amp; "-" &amp; 'Library Prep'!$C$2, "")</f>
        <v/>
      </c>
      <c r="D59" t="str">
        <f>IF(AND(LEN('Library Prep'!$J51)&gt;0, LEN(TRIM('Library Prep'!$B51)) &gt; 0), IF('Library Prep'!$J$12="CD", 'Library Prep'!$K51, RIGHT('Library Prep'!$J51, 1)), "")</f>
        <v/>
      </c>
      <c r="E59" t="str">
        <f>IF(LEN($D59)=0, "", IF('Library Prep'!$J$12 = "CD", VLOOKUP($D59, Indices!$H$8:$J$103, 2, FALSE), 'Library Prep'!$K51))</f>
        <v/>
      </c>
      <c r="F59" t="str">
        <f ca="1">IF(AND('Library Prep'!$J$12="CD", LEN(E59)&gt;0),
VLOOKUP(E59, Indices!$F:$G, 2, FALSE),
IF(LEN(E59)&gt;0,LEFT(VLOOKUP(E59, OFFSET(Indices!$H$8:$J$103, 0, MATCH('Library Prep'!$J51, Indices!$H$6:$AF$6,0)-1), 2,FALSE),LEN(VLOOKUP(E59, OFFSET(Indices!$H$8:$J$103, 0, MATCH('Library Prep'!$J51, Indices!$H$6:$AF$6,0)-1), 2,FALSE))-2), ""))</f>
        <v/>
      </c>
      <c r="G59" t="str">
        <f ca="1">IF(AND('Library Prep'!$J$12="CD", LEN($D59)&gt;0), VLOOKUP($D59, Indices!$H$8:$J$103, 3, FALSE), IF(AND(LEN($D59)&gt;0, LEN($F59)&gt;0), VLOOKUP($F59&amp;"-7", Indices!$F:$G, 2,FALSE), ""))</f>
        <v/>
      </c>
      <c r="H59" t="str">
        <f ca="1">IF(AND('Library Prep'!$J$12="CD", LEN(G59)&gt;0), VLOOKUP(G59, Indices!$F:$G, 2, FALSE), F59)</f>
        <v/>
      </c>
      <c r="I59" t="str">
        <f ca="1">IF(AND('Library Prep'!$J$12 = "CD", LEN('Library Prep'!$B51)&gt;0), 'Library Prep'!$D51&amp;"", IF(LEN($H59)&gt;0, VLOOKUP(H59&amp;"-5", Indices!$F:$G, 2,FALSE), ""))</f>
        <v/>
      </c>
      <c r="J59" t="str">
        <f>IF(AND('Library Prep'!$J$12 &lt;&gt; "CD", LEN('Library Prep'!$D51)&gt;0), 'Library Prep'!$D51, "")</f>
        <v/>
      </c>
    </row>
    <row r="60" spans="2:10">
      <c r="B60" t="str">
        <f>IF(LEN('Library Prep'!$B52)&gt;0,'Library Prep'!$B52,"")</f>
        <v/>
      </c>
      <c r="C60" t="str">
        <f>IF(AND(LEN(TRIM('Library Prep'!$C$2)) &gt; 0, LEN(TRIM('Library Prep'!$B52))&gt;0), 'Library Prep'!$B52 &amp; "-" &amp; 'Library Prep'!$C$2, "")</f>
        <v/>
      </c>
      <c r="D60" t="str">
        <f>IF(AND(LEN('Library Prep'!$J52)&gt;0, LEN(TRIM('Library Prep'!$B52)) &gt; 0), IF('Library Prep'!$J$12="CD", 'Library Prep'!$K52, RIGHT('Library Prep'!$J52, 1)), "")</f>
        <v/>
      </c>
      <c r="E60" t="str">
        <f>IF(LEN($D60)=0, "", IF('Library Prep'!$J$12 = "CD", VLOOKUP($D60, Indices!$H$8:$J$103, 2, FALSE), 'Library Prep'!$K52))</f>
        <v/>
      </c>
      <c r="F60" t="str">
        <f ca="1">IF(AND('Library Prep'!$J$12="CD", LEN(E60)&gt;0),
VLOOKUP(E60, Indices!$F:$G, 2, FALSE),
IF(LEN(E60)&gt;0,LEFT(VLOOKUP(E60, OFFSET(Indices!$H$8:$J$103, 0, MATCH('Library Prep'!$J52, Indices!$H$6:$AF$6,0)-1), 2,FALSE),LEN(VLOOKUP(E60, OFFSET(Indices!$H$8:$J$103, 0, MATCH('Library Prep'!$J52, Indices!$H$6:$AF$6,0)-1), 2,FALSE))-2), ""))</f>
        <v/>
      </c>
      <c r="G60" t="str">
        <f ca="1">IF(AND('Library Prep'!$J$12="CD", LEN($D60)&gt;0), VLOOKUP($D60, Indices!$H$8:$J$103, 3, FALSE), IF(AND(LEN($D60)&gt;0, LEN($F60)&gt;0), VLOOKUP($F60&amp;"-7", Indices!$F:$G, 2,FALSE), ""))</f>
        <v/>
      </c>
      <c r="H60" t="str">
        <f ca="1">IF(AND('Library Prep'!$J$12="CD", LEN(G60)&gt;0), VLOOKUP(G60, Indices!$F:$G, 2, FALSE), F60)</f>
        <v/>
      </c>
      <c r="I60" t="str">
        <f ca="1">IF(AND('Library Prep'!$J$12 = "CD", LEN('Library Prep'!$B52)&gt;0), 'Library Prep'!$D52&amp;"", IF(LEN($H60)&gt;0, VLOOKUP(H60&amp;"-5", Indices!$F:$G, 2,FALSE), ""))</f>
        <v/>
      </c>
      <c r="J60" t="str">
        <f>IF(AND('Library Prep'!$J$12 &lt;&gt; "CD", LEN('Library Prep'!$D52)&gt;0), 'Library Prep'!$D52, "")</f>
        <v/>
      </c>
    </row>
    <row r="61" spans="2:10">
      <c r="B61" t="str">
        <f>IF(LEN('Library Prep'!$B53)&gt;0,'Library Prep'!$B53,"")</f>
        <v/>
      </c>
      <c r="C61" t="str">
        <f>IF(AND(LEN(TRIM('Library Prep'!$C$2)) &gt; 0, LEN(TRIM('Library Prep'!$B53))&gt;0), 'Library Prep'!$B53 &amp; "-" &amp; 'Library Prep'!$C$2, "")</f>
        <v/>
      </c>
      <c r="D61" t="str">
        <f>IF(AND(LEN('Library Prep'!$J53)&gt;0, LEN(TRIM('Library Prep'!$B53)) &gt; 0), IF('Library Prep'!$J$12="CD", 'Library Prep'!$K53, RIGHT('Library Prep'!$J53, 1)), "")</f>
        <v/>
      </c>
      <c r="E61" t="str">
        <f>IF(LEN($D61)=0, "", IF('Library Prep'!$J$12 = "CD", VLOOKUP($D61, Indices!$H$8:$J$103, 2, FALSE), 'Library Prep'!$K53))</f>
        <v/>
      </c>
      <c r="F61" t="str">
        <f ca="1">IF(AND('Library Prep'!$J$12="CD", LEN(E61)&gt;0),
VLOOKUP(E61, Indices!$F:$G, 2, FALSE),
IF(LEN(E61)&gt;0,LEFT(VLOOKUP(E61, OFFSET(Indices!$H$8:$J$103, 0, MATCH('Library Prep'!$J53, Indices!$H$6:$AF$6,0)-1), 2,FALSE),LEN(VLOOKUP(E61, OFFSET(Indices!$H$8:$J$103, 0, MATCH('Library Prep'!$J53, Indices!$H$6:$AF$6,0)-1), 2,FALSE))-2), ""))</f>
        <v/>
      </c>
      <c r="G61" t="str">
        <f ca="1">IF(AND('Library Prep'!$J$12="CD", LEN($D61)&gt;0), VLOOKUP($D61, Indices!$H$8:$J$103, 3, FALSE), IF(AND(LEN($D61)&gt;0, LEN($F61)&gt;0), VLOOKUP($F61&amp;"-7", Indices!$F:$G, 2,FALSE), ""))</f>
        <v/>
      </c>
      <c r="H61" t="str">
        <f ca="1">IF(AND('Library Prep'!$J$12="CD", LEN(G61)&gt;0), VLOOKUP(G61, Indices!$F:$G, 2, FALSE), F61)</f>
        <v/>
      </c>
      <c r="I61" t="str">
        <f ca="1">IF(AND('Library Prep'!$J$12 = "CD", LEN('Library Prep'!$B53)&gt;0), 'Library Prep'!$D53&amp;"", IF(LEN($H61)&gt;0, VLOOKUP(H61&amp;"-5", Indices!$F:$G, 2,FALSE), ""))</f>
        <v/>
      </c>
      <c r="J61" t="str">
        <f>IF(AND('Library Prep'!$J$12 &lt;&gt; "CD", LEN('Library Prep'!$D53)&gt;0), 'Library Prep'!$D53, "")</f>
        <v/>
      </c>
    </row>
    <row r="62" spans="2:10">
      <c r="B62" t="str">
        <f>IF(LEN('Library Prep'!$B54)&gt;0,'Library Prep'!$B54,"")</f>
        <v/>
      </c>
      <c r="C62" t="str">
        <f>IF(AND(LEN(TRIM('Library Prep'!$C$2)) &gt; 0, LEN(TRIM('Library Prep'!$B54))&gt;0), 'Library Prep'!$B54 &amp; "-" &amp; 'Library Prep'!$C$2, "")</f>
        <v/>
      </c>
      <c r="D62" t="str">
        <f>IF(AND(LEN('Library Prep'!$J54)&gt;0, LEN(TRIM('Library Prep'!$B54)) &gt; 0), IF('Library Prep'!$J$12="CD", 'Library Prep'!$K54, RIGHT('Library Prep'!$J54, 1)), "")</f>
        <v/>
      </c>
      <c r="E62" t="str">
        <f>IF(LEN($D62)=0, "", IF('Library Prep'!$J$12 = "CD", VLOOKUP($D62, Indices!$H$8:$J$103, 2, FALSE), 'Library Prep'!$K54))</f>
        <v/>
      </c>
      <c r="F62" t="str">
        <f ca="1">IF(AND('Library Prep'!$J$12="CD", LEN(E62)&gt;0),
VLOOKUP(E62, Indices!$F:$G, 2, FALSE),
IF(LEN(E62)&gt;0,LEFT(VLOOKUP(E62, OFFSET(Indices!$H$8:$J$103, 0, MATCH('Library Prep'!$J54, Indices!$H$6:$AF$6,0)-1), 2,FALSE),LEN(VLOOKUP(E62, OFFSET(Indices!$H$8:$J$103, 0, MATCH('Library Prep'!$J54, Indices!$H$6:$AF$6,0)-1), 2,FALSE))-2), ""))</f>
        <v/>
      </c>
      <c r="G62" t="str">
        <f ca="1">IF(AND('Library Prep'!$J$12="CD", LEN($D62)&gt;0), VLOOKUP($D62, Indices!$H$8:$J$103, 3, FALSE), IF(AND(LEN($D62)&gt;0, LEN($F62)&gt;0), VLOOKUP($F62&amp;"-7", Indices!$F:$G, 2,FALSE), ""))</f>
        <v/>
      </c>
      <c r="H62" t="str">
        <f ca="1">IF(AND('Library Prep'!$J$12="CD", LEN(G62)&gt;0), VLOOKUP(G62, Indices!$F:$G, 2, FALSE), F62)</f>
        <v/>
      </c>
      <c r="I62" t="str">
        <f ca="1">IF(AND('Library Prep'!$J$12 = "CD", LEN('Library Prep'!$B54)&gt;0), 'Library Prep'!$D54&amp;"", IF(LEN($H62)&gt;0, VLOOKUP(H62&amp;"-5", Indices!$F:$G, 2,FALSE), ""))</f>
        <v/>
      </c>
      <c r="J62" t="str">
        <f>IF(AND('Library Prep'!$J$12 &lt;&gt; "CD", LEN('Library Prep'!$D54)&gt;0), 'Library Prep'!$D54, "")</f>
        <v/>
      </c>
    </row>
    <row r="63" spans="2:10">
      <c r="B63" t="str">
        <f>IF(LEN('Library Prep'!$B55)&gt;0,'Library Prep'!$B55,"")</f>
        <v/>
      </c>
      <c r="C63" t="str">
        <f>IF(AND(LEN(TRIM('Library Prep'!$C$2)) &gt; 0, LEN(TRIM('Library Prep'!$B55))&gt;0), 'Library Prep'!$B55 &amp; "-" &amp; 'Library Prep'!$C$2, "")</f>
        <v/>
      </c>
      <c r="D63" t="str">
        <f>IF(AND(LEN('Library Prep'!$J55)&gt;0, LEN(TRIM('Library Prep'!$B55)) &gt; 0), IF('Library Prep'!$J$12="CD", 'Library Prep'!$K55, RIGHT('Library Prep'!$J55, 1)), "")</f>
        <v/>
      </c>
      <c r="E63" t="str">
        <f>IF(LEN($D63)=0, "", IF('Library Prep'!$J$12 = "CD", VLOOKUP($D63, Indices!$H$8:$J$103, 2, FALSE), 'Library Prep'!$K55))</f>
        <v/>
      </c>
      <c r="F63" t="str">
        <f ca="1">IF(AND('Library Prep'!$J$12="CD", LEN(E63)&gt;0),
VLOOKUP(E63, Indices!$F:$G, 2, FALSE),
IF(LEN(E63)&gt;0,LEFT(VLOOKUP(E63, OFFSET(Indices!$H$8:$J$103, 0, MATCH('Library Prep'!$J55, Indices!$H$6:$AF$6,0)-1), 2,FALSE),LEN(VLOOKUP(E63, OFFSET(Indices!$H$8:$J$103, 0, MATCH('Library Prep'!$J55, Indices!$H$6:$AF$6,0)-1), 2,FALSE))-2), ""))</f>
        <v/>
      </c>
      <c r="G63" t="str">
        <f ca="1">IF(AND('Library Prep'!$J$12="CD", LEN($D63)&gt;0), VLOOKUP($D63, Indices!$H$8:$J$103, 3, FALSE), IF(AND(LEN($D63)&gt;0, LEN($F63)&gt;0), VLOOKUP($F63&amp;"-7", Indices!$F:$G, 2,FALSE), ""))</f>
        <v/>
      </c>
      <c r="H63" t="str">
        <f ca="1">IF(AND('Library Prep'!$J$12="CD", LEN(G63)&gt;0), VLOOKUP(G63, Indices!$F:$G, 2, FALSE), F63)</f>
        <v/>
      </c>
      <c r="I63" t="str">
        <f ca="1">IF(AND('Library Prep'!$J$12 = "CD", LEN('Library Prep'!$B55)&gt;0), 'Library Prep'!$D55&amp;"", IF(LEN($H63)&gt;0, VLOOKUP(H63&amp;"-5", Indices!$F:$G, 2,FALSE), ""))</f>
        <v/>
      </c>
      <c r="J63" t="str">
        <f>IF(AND('Library Prep'!$J$12 &lt;&gt; "CD", LEN('Library Prep'!$D55)&gt;0), 'Library Prep'!$D55, "")</f>
        <v/>
      </c>
    </row>
    <row r="64" spans="2:10">
      <c r="B64" t="str">
        <f>IF(LEN('Library Prep'!$B56)&gt;0,'Library Prep'!$B56,"")</f>
        <v/>
      </c>
      <c r="C64" t="str">
        <f>IF(AND(LEN(TRIM('Library Prep'!$C$2)) &gt; 0, LEN(TRIM('Library Prep'!$B56))&gt;0), 'Library Prep'!$B56 &amp; "-" &amp; 'Library Prep'!$C$2, "")</f>
        <v/>
      </c>
      <c r="D64" t="str">
        <f>IF(AND(LEN('Library Prep'!$J56)&gt;0, LEN(TRIM('Library Prep'!$B56)) &gt; 0), IF('Library Prep'!$J$12="CD", 'Library Prep'!$K56, RIGHT('Library Prep'!$J56, 1)), "")</f>
        <v/>
      </c>
      <c r="E64" t="str">
        <f>IF(LEN($D64)=0, "", IF('Library Prep'!$J$12 = "CD", VLOOKUP($D64, Indices!$H$8:$J$103, 2, FALSE), 'Library Prep'!$K56))</f>
        <v/>
      </c>
      <c r="F64" t="str">
        <f ca="1">IF(AND('Library Prep'!$J$12="CD", LEN(E64)&gt;0),
VLOOKUP(E64, Indices!$F:$G, 2, FALSE),
IF(LEN(E64)&gt;0,LEFT(VLOOKUP(E64, OFFSET(Indices!$H$8:$J$103, 0, MATCH('Library Prep'!$J56, Indices!$H$6:$AF$6,0)-1), 2,FALSE),LEN(VLOOKUP(E64, OFFSET(Indices!$H$8:$J$103, 0, MATCH('Library Prep'!$J56, Indices!$H$6:$AF$6,0)-1), 2,FALSE))-2), ""))</f>
        <v/>
      </c>
      <c r="G64" t="str">
        <f ca="1">IF(AND('Library Prep'!$J$12="CD", LEN($D64)&gt;0), VLOOKUP($D64, Indices!$H$8:$J$103, 3, FALSE), IF(AND(LEN($D64)&gt;0, LEN($F64)&gt;0), VLOOKUP($F64&amp;"-7", Indices!$F:$G, 2,FALSE), ""))</f>
        <v/>
      </c>
      <c r="H64" t="str">
        <f ca="1">IF(AND('Library Prep'!$J$12="CD", LEN(G64)&gt;0), VLOOKUP(G64, Indices!$F:$G, 2, FALSE), F64)</f>
        <v/>
      </c>
      <c r="I64" t="str">
        <f ca="1">IF(AND('Library Prep'!$J$12 = "CD", LEN('Library Prep'!$B56)&gt;0), 'Library Prep'!$D56&amp;"", IF(LEN($H64)&gt;0, VLOOKUP(H64&amp;"-5", Indices!$F:$G, 2,FALSE), ""))</f>
        <v/>
      </c>
      <c r="J64" t="str">
        <f>IF(AND('Library Prep'!$J$12 &lt;&gt; "CD", LEN('Library Prep'!$D56)&gt;0), 'Library Prep'!$D56, "")</f>
        <v/>
      </c>
    </row>
    <row r="65" spans="2:10">
      <c r="B65" t="str">
        <f>IF(LEN('Library Prep'!$B57)&gt;0,'Library Prep'!$B57,"")</f>
        <v/>
      </c>
      <c r="C65" t="str">
        <f>IF(AND(LEN(TRIM('Library Prep'!$C$2)) &gt; 0, LEN(TRIM('Library Prep'!$B57))&gt;0), 'Library Prep'!$B57 &amp; "-" &amp; 'Library Prep'!$C$2, "")</f>
        <v/>
      </c>
      <c r="D65" t="str">
        <f>IF(AND(LEN('Library Prep'!$J57)&gt;0, LEN(TRIM('Library Prep'!$B57)) &gt; 0), IF('Library Prep'!$J$12="CD", 'Library Prep'!$K57, RIGHT('Library Prep'!$J57, 1)), "")</f>
        <v/>
      </c>
      <c r="E65" t="str">
        <f>IF(LEN($D65)=0, "", IF('Library Prep'!$J$12 = "CD", VLOOKUP($D65, Indices!$H$8:$J$103, 2, FALSE), 'Library Prep'!$K57))</f>
        <v/>
      </c>
      <c r="F65" t="str">
        <f ca="1">IF(AND('Library Prep'!$J$12="CD", LEN(E65)&gt;0),
VLOOKUP(E65, Indices!$F:$G, 2, FALSE),
IF(LEN(E65)&gt;0,LEFT(VLOOKUP(E65, OFFSET(Indices!$H$8:$J$103, 0, MATCH('Library Prep'!$J57, Indices!$H$6:$AF$6,0)-1), 2,FALSE),LEN(VLOOKUP(E65, OFFSET(Indices!$H$8:$J$103, 0, MATCH('Library Prep'!$J57, Indices!$H$6:$AF$6,0)-1), 2,FALSE))-2), ""))</f>
        <v/>
      </c>
      <c r="G65" t="str">
        <f ca="1">IF(AND('Library Prep'!$J$12="CD", LEN($D65)&gt;0), VLOOKUP($D65, Indices!$H$8:$J$103, 3, FALSE), IF(AND(LEN($D65)&gt;0, LEN($F65)&gt;0), VLOOKUP($F65&amp;"-7", Indices!$F:$G, 2,FALSE), ""))</f>
        <v/>
      </c>
      <c r="H65" t="str">
        <f ca="1">IF(AND('Library Prep'!$J$12="CD", LEN(G65)&gt;0), VLOOKUP(G65, Indices!$F:$G, 2, FALSE), F65)</f>
        <v/>
      </c>
      <c r="I65" t="str">
        <f ca="1">IF(AND('Library Prep'!$J$12 = "CD", LEN('Library Prep'!$B57)&gt;0), 'Library Prep'!$D57&amp;"", IF(LEN($H65)&gt;0, VLOOKUP(H65&amp;"-5", Indices!$F:$G, 2,FALSE), ""))</f>
        <v/>
      </c>
      <c r="J65" t="str">
        <f>IF(AND('Library Prep'!$J$12 &lt;&gt; "CD", LEN('Library Prep'!$D57)&gt;0), 'Library Prep'!$D57, "")</f>
        <v/>
      </c>
    </row>
    <row r="66" spans="2:10">
      <c r="B66" t="str">
        <f>IF(LEN('Library Prep'!$B58)&gt;0,'Library Prep'!$B58,"")</f>
        <v/>
      </c>
      <c r="C66" t="str">
        <f>IF(AND(LEN(TRIM('Library Prep'!$C$2)) &gt; 0, LEN(TRIM('Library Prep'!$B58))&gt;0), 'Library Prep'!$B58 &amp; "-" &amp; 'Library Prep'!$C$2, "")</f>
        <v/>
      </c>
      <c r="D66" t="str">
        <f>IF(AND(LEN('Library Prep'!$J58)&gt;0, LEN(TRIM('Library Prep'!$B58)) &gt; 0), IF('Library Prep'!$J$12="CD", 'Library Prep'!$K58, RIGHT('Library Prep'!$J58, 1)), "")</f>
        <v/>
      </c>
      <c r="E66" t="str">
        <f>IF(LEN($D66)=0, "", IF('Library Prep'!$J$12 = "CD", VLOOKUP($D66, Indices!$H$8:$J$103, 2, FALSE), 'Library Prep'!$K58))</f>
        <v/>
      </c>
      <c r="F66" t="str">
        <f ca="1">IF(AND('Library Prep'!$J$12="CD", LEN(E66)&gt;0),
VLOOKUP(E66, Indices!$F:$G, 2, FALSE),
IF(LEN(E66)&gt;0,LEFT(VLOOKUP(E66, OFFSET(Indices!$H$8:$J$103, 0, MATCH('Library Prep'!$J58, Indices!$H$6:$AF$6,0)-1), 2,FALSE),LEN(VLOOKUP(E66, OFFSET(Indices!$H$8:$J$103, 0, MATCH('Library Prep'!$J58, Indices!$H$6:$AF$6,0)-1), 2,FALSE))-2), ""))</f>
        <v/>
      </c>
      <c r="G66" t="str">
        <f ca="1">IF(AND('Library Prep'!$J$12="CD", LEN($D66)&gt;0), VLOOKUP($D66, Indices!$H$8:$J$103, 3, FALSE), IF(AND(LEN($D66)&gt;0, LEN($F66)&gt;0), VLOOKUP($F66&amp;"-7", Indices!$F:$G, 2,FALSE), ""))</f>
        <v/>
      </c>
      <c r="H66" t="str">
        <f ca="1">IF(AND('Library Prep'!$J$12="CD", LEN(G66)&gt;0), VLOOKUP(G66, Indices!$F:$G, 2, FALSE), F66)</f>
        <v/>
      </c>
      <c r="I66" t="str">
        <f ca="1">IF(AND('Library Prep'!$J$12 = "CD", LEN('Library Prep'!$B58)&gt;0), 'Library Prep'!$D58&amp;"", IF(LEN($H66)&gt;0, VLOOKUP(H66&amp;"-5", Indices!$F:$G, 2,FALSE), ""))</f>
        <v/>
      </c>
      <c r="J66" t="str">
        <f>IF(AND('Library Prep'!$J$12 &lt;&gt; "CD", LEN('Library Prep'!$D58)&gt;0), 'Library Prep'!$D58, "")</f>
        <v/>
      </c>
    </row>
    <row r="67" spans="2:10">
      <c r="B67" t="str">
        <f>IF(LEN('Library Prep'!$B59)&gt;0,'Library Prep'!$B59,"")</f>
        <v/>
      </c>
      <c r="C67" t="str">
        <f>IF(AND(LEN(TRIM('Library Prep'!$C$2)) &gt; 0, LEN(TRIM('Library Prep'!$B59))&gt;0), 'Library Prep'!$B59 &amp; "-" &amp; 'Library Prep'!$C$2, "")</f>
        <v/>
      </c>
      <c r="D67" t="str">
        <f>IF(AND(LEN('Library Prep'!$J59)&gt;0, LEN(TRIM('Library Prep'!$B59)) &gt; 0), IF('Library Prep'!$J$12="CD", 'Library Prep'!$K59, RIGHT('Library Prep'!$J59, 1)), "")</f>
        <v/>
      </c>
      <c r="E67" t="str">
        <f>IF(LEN($D67)=0, "", IF('Library Prep'!$J$12 = "CD", VLOOKUP($D67, Indices!$H$8:$J$103, 2, FALSE), 'Library Prep'!$K59))</f>
        <v/>
      </c>
      <c r="F67" t="str">
        <f ca="1">IF(AND('Library Prep'!$J$12="CD", LEN(E67)&gt;0),
VLOOKUP(E67, Indices!$F:$G, 2, FALSE),
IF(LEN(E67)&gt;0,LEFT(VLOOKUP(E67, OFFSET(Indices!$H$8:$J$103, 0, MATCH('Library Prep'!$J59, Indices!$H$6:$AF$6,0)-1), 2,FALSE),LEN(VLOOKUP(E67, OFFSET(Indices!$H$8:$J$103, 0, MATCH('Library Prep'!$J59, Indices!$H$6:$AF$6,0)-1), 2,FALSE))-2), ""))</f>
        <v/>
      </c>
      <c r="G67" t="str">
        <f ca="1">IF(AND('Library Prep'!$J$12="CD", LEN($D67)&gt;0), VLOOKUP($D67, Indices!$H$8:$J$103, 3, FALSE), IF(AND(LEN($D67)&gt;0, LEN($F67)&gt;0), VLOOKUP($F67&amp;"-7", Indices!$F:$G, 2,FALSE), ""))</f>
        <v/>
      </c>
      <c r="H67" t="str">
        <f ca="1">IF(AND('Library Prep'!$J$12="CD", LEN(G67)&gt;0), VLOOKUP(G67, Indices!$F:$G, 2, FALSE), F67)</f>
        <v/>
      </c>
      <c r="I67" t="str">
        <f ca="1">IF(AND('Library Prep'!$J$12 = "CD", LEN('Library Prep'!$B59)&gt;0), 'Library Prep'!$D59&amp;"", IF(LEN($H67)&gt;0, VLOOKUP(H67&amp;"-5", Indices!$F:$G, 2,FALSE), ""))</f>
        <v/>
      </c>
      <c r="J67" t="str">
        <f>IF(AND('Library Prep'!$J$12 &lt;&gt; "CD", LEN('Library Prep'!$D59)&gt;0), 'Library Prep'!$D59, "")</f>
        <v/>
      </c>
    </row>
    <row r="68" spans="2:10">
      <c r="B68" t="str">
        <f>IF(LEN('Library Prep'!$B60)&gt;0,'Library Prep'!$B60,"")</f>
        <v/>
      </c>
      <c r="C68" t="str">
        <f>IF(AND(LEN(TRIM('Library Prep'!$C$2)) &gt; 0, LEN(TRIM('Library Prep'!$B60))&gt;0), 'Library Prep'!$B60 &amp; "-" &amp; 'Library Prep'!$C$2, "")</f>
        <v/>
      </c>
      <c r="D68" t="str">
        <f>IF(AND(LEN('Library Prep'!$J60)&gt;0, LEN(TRIM('Library Prep'!$B60)) &gt; 0), IF('Library Prep'!$J$12="CD", 'Library Prep'!$K60, RIGHT('Library Prep'!$J60, 1)), "")</f>
        <v/>
      </c>
      <c r="E68" t="str">
        <f>IF(LEN($D68)=0, "", IF('Library Prep'!$J$12 = "CD", VLOOKUP($D68, Indices!$H$8:$J$103, 2, FALSE), 'Library Prep'!$K60))</f>
        <v/>
      </c>
      <c r="F68" t="str">
        <f ca="1">IF(AND('Library Prep'!$J$12="CD", LEN(E68)&gt;0),
VLOOKUP(E68, Indices!$F:$G, 2, FALSE),
IF(LEN(E68)&gt;0,LEFT(VLOOKUP(E68, OFFSET(Indices!$H$8:$J$103, 0, MATCH('Library Prep'!$J60, Indices!$H$6:$AF$6,0)-1), 2,FALSE),LEN(VLOOKUP(E68, OFFSET(Indices!$H$8:$J$103, 0, MATCH('Library Prep'!$J60, Indices!$H$6:$AF$6,0)-1), 2,FALSE))-2), ""))</f>
        <v/>
      </c>
      <c r="G68" t="str">
        <f ca="1">IF(AND('Library Prep'!$J$12="CD", LEN($D68)&gt;0), VLOOKUP($D68, Indices!$H$8:$J$103, 3, FALSE), IF(AND(LEN($D68)&gt;0, LEN($F68)&gt;0), VLOOKUP($F68&amp;"-7", Indices!$F:$G, 2,FALSE), ""))</f>
        <v/>
      </c>
      <c r="H68" t="str">
        <f ca="1">IF(AND('Library Prep'!$J$12="CD", LEN(G68)&gt;0), VLOOKUP(G68, Indices!$F:$G, 2, FALSE), F68)</f>
        <v/>
      </c>
      <c r="I68" t="str">
        <f ca="1">IF(AND('Library Prep'!$J$12 = "CD", LEN('Library Prep'!$B60)&gt;0), 'Library Prep'!$D60&amp;"", IF(LEN($H68)&gt;0, VLOOKUP(H68&amp;"-5", Indices!$F:$G, 2,FALSE), ""))</f>
        <v/>
      </c>
      <c r="J68" t="str">
        <f>IF(AND('Library Prep'!$J$12 &lt;&gt; "CD", LEN('Library Prep'!$D60)&gt;0), 'Library Prep'!$D60, "")</f>
        <v/>
      </c>
    </row>
    <row r="69" spans="2:10">
      <c r="B69" t="str">
        <f>IF(LEN('Library Prep'!$B61)&gt;0,'Library Prep'!$B61,"")</f>
        <v/>
      </c>
      <c r="C69" t="str">
        <f>IF(AND(LEN(TRIM('Library Prep'!$C$2)) &gt; 0, LEN(TRIM('Library Prep'!$B61))&gt;0), 'Library Prep'!$B61 &amp; "-" &amp; 'Library Prep'!$C$2, "")</f>
        <v/>
      </c>
      <c r="D69" t="str">
        <f>IF(AND(LEN('Library Prep'!$J61)&gt;0, LEN(TRIM('Library Prep'!$B61)) &gt; 0), IF('Library Prep'!$J$12="CD", 'Library Prep'!$K61, RIGHT('Library Prep'!$J61, 1)), "")</f>
        <v/>
      </c>
      <c r="E69" t="str">
        <f>IF(LEN($D69)=0, "", IF('Library Prep'!$J$12 = "CD", VLOOKUP($D69, Indices!$H$8:$J$103, 2, FALSE), 'Library Prep'!$K61))</f>
        <v/>
      </c>
      <c r="F69" t="str">
        <f ca="1">IF(AND('Library Prep'!$J$12="CD", LEN(E69)&gt;0),
VLOOKUP(E69, Indices!$F:$G, 2, FALSE),
IF(LEN(E69)&gt;0,LEFT(VLOOKUP(E69, OFFSET(Indices!$H$8:$J$103, 0, MATCH('Library Prep'!$J61, Indices!$H$6:$AF$6,0)-1), 2,FALSE),LEN(VLOOKUP(E69, OFFSET(Indices!$H$8:$J$103, 0, MATCH('Library Prep'!$J61, Indices!$H$6:$AF$6,0)-1), 2,FALSE))-2), ""))</f>
        <v/>
      </c>
      <c r="G69" t="str">
        <f ca="1">IF(AND('Library Prep'!$J$12="CD", LEN($D69)&gt;0), VLOOKUP($D69, Indices!$H$8:$J$103, 3, FALSE), IF(AND(LEN($D69)&gt;0, LEN($F69)&gt;0), VLOOKUP($F69&amp;"-7", Indices!$F:$G, 2,FALSE), ""))</f>
        <v/>
      </c>
      <c r="H69" t="str">
        <f ca="1">IF(AND('Library Prep'!$J$12="CD", LEN(G69)&gt;0), VLOOKUP(G69, Indices!$F:$G, 2, FALSE), F69)</f>
        <v/>
      </c>
      <c r="I69" t="str">
        <f ca="1">IF(AND('Library Prep'!$J$12 = "CD", LEN('Library Prep'!$B61)&gt;0), 'Library Prep'!$D61&amp;"", IF(LEN($H69)&gt;0, VLOOKUP(H69&amp;"-5", Indices!$F:$G, 2,FALSE), ""))</f>
        <v/>
      </c>
      <c r="J69" t="str">
        <f>IF(AND('Library Prep'!$J$12 &lt;&gt; "CD", LEN('Library Prep'!$D61)&gt;0), 'Library Prep'!$D61, "")</f>
        <v/>
      </c>
    </row>
    <row r="70" spans="2:10">
      <c r="B70" t="str">
        <f>IF(LEN('Library Prep'!$B62)&gt;0,'Library Prep'!$B62,"")</f>
        <v/>
      </c>
      <c r="C70" t="str">
        <f>IF(AND(LEN(TRIM('Library Prep'!$C$2)) &gt; 0, LEN(TRIM('Library Prep'!$B62))&gt;0), 'Library Prep'!$B62 &amp; "-" &amp; 'Library Prep'!$C$2, "")</f>
        <v/>
      </c>
      <c r="D70" t="str">
        <f>IF(AND(LEN('Library Prep'!$J62)&gt;0, LEN(TRIM('Library Prep'!$B62)) &gt; 0), IF('Library Prep'!$J$12="CD", 'Library Prep'!$K62, RIGHT('Library Prep'!$J62, 1)), "")</f>
        <v/>
      </c>
      <c r="E70" t="str">
        <f>IF(LEN($D70)=0, "", IF('Library Prep'!$J$12 = "CD", VLOOKUP($D70, Indices!$H$8:$J$103, 2, FALSE), 'Library Prep'!$K62))</f>
        <v/>
      </c>
      <c r="F70" t="str">
        <f ca="1">IF(AND('Library Prep'!$J$12="CD", LEN(E70)&gt;0),
VLOOKUP(E70, Indices!$F:$G, 2, FALSE),
IF(LEN(E70)&gt;0,LEFT(VLOOKUP(E70, OFFSET(Indices!$H$8:$J$103, 0, MATCH('Library Prep'!$J62, Indices!$H$6:$AF$6,0)-1), 2,FALSE),LEN(VLOOKUP(E70, OFFSET(Indices!$H$8:$J$103, 0, MATCH('Library Prep'!$J62, Indices!$H$6:$AF$6,0)-1), 2,FALSE))-2), ""))</f>
        <v/>
      </c>
      <c r="G70" t="str">
        <f ca="1">IF(AND('Library Prep'!$J$12="CD", LEN($D70)&gt;0), VLOOKUP($D70, Indices!$H$8:$J$103, 3, FALSE), IF(AND(LEN($D70)&gt;0, LEN($F70)&gt;0), VLOOKUP($F70&amp;"-7", Indices!$F:$G, 2,FALSE), ""))</f>
        <v/>
      </c>
      <c r="H70" t="str">
        <f ca="1">IF(AND('Library Prep'!$J$12="CD", LEN(G70)&gt;0), VLOOKUP(G70, Indices!$F:$G, 2, FALSE), F70)</f>
        <v/>
      </c>
      <c r="I70" t="str">
        <f ca="1">IF(AND('Library Prep'!$J$12 = "CD", LEN('Library Prep'!$B62)&gt;0), 'Library Prep'!$D62&amp;"", IF(LEN($H70)&gt;0, VLOOKUP(H70&amp;"-5", Indices!$F:$G, 2,FALSE), ""))</f>
        <v/>
      </c>
      <c r="J70" t="str">
        <f>IF(AND('Library Prep'!$J$12 &lt;&gt; "CD", LEN('Library Prep'!$D62)&gt;0), 'Library Prep'!$D62, "")</f>
        <v/>
      </c>
    </row>
    <row r="71" spans="2:10">
      <c r="B71" t="str">
        <f>IF(LEN('Library Prep'!$B63)&gt;0,'Library Prep'!$B63,"")</f>
        <v/>
      </c>
      <c r="C71" t="str">
        <f>IF(AND(LEN(TRIM('Library Prep'!$C$2)) &gt; 0, LEN(TRIM('Library Prep'!$B63))&gt;0), 'Library Prep'!$B63 &amp; "-" &amp; 'Library Prep'!$C$2, "")</f>
        <v/>
      </c>
      <c r="D71" t="str">
        <f>IF(AND(LEN('Library Prep'!$J63)&gt;0, LEN(TRIM('Library Prep'!$B63)) &gt; 0), IF('Library Prep'!$J$12="CD", 'Library Prep'!$K63, RIGHT('Library Prep'!$J63, 1)), "")</f>
        <v/>
      </c>
      <c r="E71" t="str">
        <f>IF(LEN($D71)=0, "", IF('Library Prep'!$J$12 = "CD", VLOOKUP($D71, Indices!$H$8:$J$103, 2, FALSE), 'Library Prep'!$K63))</f>
        <v/>
      </c>
      <c r="F71" t="str">
        <f ca="1">IF(AND('Library Prep'!$J$12="CD", LEN(E71)&gt;0),
VLOOKUP(E71, Indices!$F:$G, 2, FALSE),
IF(LEN(E71)&gt;0,LEFT(VLOOKUP(E71, OFFSET(Indices!$H$8:$J$103, 0, MATCH('Library Prep'!$J63, Indices!$H$6:$AF$6,0)-1), 2,FALSE),LEN(VLOOKUP(E71, OFFSET(Indices!$H$8:$J$103, 0, MATCH('Library Prep'!$J63, Indices!$H$6:$AF$6,0)-1), 2,FALSE))-2), ""))</f>
        <v/>
      </c>
      <c r="G71" t="str">
        <f ca="1">IF(AND('Library Prep'!$J$12="CD", LEN($D71)&gt;0), VLOOKUP($D71, Indices!$H$8:$J$103, 3, FALSE), IF(AND(LEN($D71)&gt;0, LEN($F71)&gt;0), VLOOKUP($F71&amp;"-7", Indices!$F:$G, 2,FALSE), ""))</f>
        <v/>
      </c>
      <c r="H71" t="str">
        <f ca="1">IF(AND('Library Prep'!$J$12="CD", LEN(G71)&gt;0), VLOOKUP(G71, Indices!$F:$G, 2, FALSE), F71)</f>
        <v/>
      </c>
      <c r="I71" t="str">
        <f ca="1">IF(AND('Library Prep'!$J$12 = "CD", LEN('Library Prep'!$B63)&gt;0), 'Library Prep'!$D63&amp;"", IF(LEN($H71)&gt;0, VLOOKUP(H71&amp;"-5", Indices!$F:$G, 2,FALSE), ""))</f>
        <v/>
      </c>
      <c r="J71" t="str">
        <f>IF(AND('Library Prep'!$J$12 &lt;&gt; "CD", LEN('Library Prep'!$D63)&gt;0), 'Library Prep'!$D63, "")</f>
        <v/>
      </c>
    </row>
    <row r="72" spans="2:10">
      <c r="B72" t="str">
        <f>IF(LEN('Library Prep'!$B64)&gt;0,'Library Prep'!$B64,"")</f>
        <v/>
      </c>
      <c r="C72" t="str">
        <f>IF(AND(LEN(TRIM('Library Prep'!$C$2)) &gt; 0, LEN(TRIM('Library Prep'!$B64))&gt;0), 'Library Prep'!$B64 &amp; "-" &amp; 'Library Prep'!$C$2, "")</f>
        <v/>
      </c>
      <c r="D72" t="str">
        <f>IF(AND(LEN('Library Prep'!$J64)&gt;0, LEN(TRIM('Library Prep'!$B64)) &gt; 0), IF('Library Prep'!$J$12="CD", 'Library Prep'!$K64, RIGHT('Library Prep'!$J64, 1)), "")</f>
        <v/>
      </c>
      <c r="E72" t="str">
        <f>IF(LEN($D72)=0, "", IF('Library Prep'!$J$12 = "CD", VLOOKUP($D72, Indices!$H$8:$J$103, 2, FALSE), 'Library Prep'!$K64))</f>
        <v/>
      </c>
      <c r="F72" t="str">
        <f ca="1">IF(AND('Library Prep'!$J$12="CD", LEN(E72)&gt;0),
VLOOKUP(E72, Indices!$F:$G, 2, FALSE),
IF(LEN(E72)&gt;0,LEFT(VLOOKUP(E72, OFFSET(Indices!$H$8:$J$103, 0, MATCH('Library Prep'!$J64, Indices!$H$6:$AF$6,0)-1), 2,FALSE),LEN(VLOOKUP(E72, OFFSET(Indices!$H$8:$J$103, 0, MATCH('Library Prep'!$J64, Indices!$H$6:$AF$6,0)-1), 2,FALSE))-2), ""))</f>
        <v/>
      </c>
      <c r="G72" t="str">
        <f ca="1">IF(AND('Library Prep'!$J$12="CD", LEN($D72)&gt;0), VLOOKUP($D72, Indices!$H$8:$J$103, 3, FALSE), IF(AND(LEN($D72)&gt;0, LEN($F72)&gt;0), VLOOKUP($F72&amp;"-7", Indices!$F:$G, 2,FALSE), ""))</f>
        <v/>
      </c>
      <c r="H72" t="str">
        <f ca="1">IF(AND('Library Prep'!$J$12="CD", LEN(G72)&gt;0), VLOOKUP(G72, Indices!$F:$G, 2, FALSE), F72)</f>
        <v/>
      </c>
      <c r="I72" t="str">
        <f ca="1">IF(AND('Library Prep'!$J$12 = "CD", LEN('Library Prep'!$B64)&gt;0), 'Library Prep'!$D64&amp;"", IF(LEN($H72)&gt;0, VLOOKUP(H72&amp;"-5", Indices!$F:$G, 2,FALSE), ""))</f>
        <v/>
      </c>
      <c r="J72" t="str">
        <f>IF(AND('Library Prep'!$J$12 &lt;&gt; "CD", LEN('Library Prep'!$D64)&gt;0), 'Library Prep'!$D64, "")</f>
        <v/>
      </c>
    </row>
    <row r="73" spans="2:10">
      <c r="B73" t="str">
        <f>IF(LEN('Library Prep'!$B65)&gt;0,'Library Prep'!$B65,"")</f>
        <v/>
      </c>
      <c r="C73" t="str">
        <f>IF(AND(LEN(TRIM('Library Prep'!$C$2)) &gt; 0, LEN(TRIM('Library Prep'!$B65))&gt;0), 'Library Prep'!$B65 &amp; "-" &amp; 'Library Prep'!$C$2, "")</f>
        <v/>
      </c>
      <c r="D73" t="str">
        <f>IF(AND(LEN('Library Prep'!$J65)&gt;0, LEN(TRIM('Library Prep'!$B65)) &gt; 0), IF('Library Prep'!$J$12="CD", 'Library Prep'!$K65, RIGHT('Library Prep'!$J65, 1)), "")</f>
        <v/>
      </c>
      <c r="E73" t="str">
        <f>IF(LEN($D73)=0, "", IF('Library Prep'!$J$12 = "CD", VLOOKUP($D73, Indices!$H$8:$J$103, 2, FALSE), 'Library Prep'!$K65))</f>
        <v/>
      </c>
      <c r="F73" t="str">
        <f ca="1">IF(AND('Library Prep'!$J$12="CD", LEN(E73)&gt;0),
VLOOKUP(E73, Indices!$F:$G, 2, FALSE),
IF(LEN(E73)&gt;0,LEFT(VLOOKUP(E73, OFFSET(Indices!$H$8:$J$103, 0, MATCH('Library Prep'!$J65, Indices!$H$6:$AF$6,0)-1), 2,FALSE),LEN(VLOOKUP(E73, OFFSET(Indices!$H$8:$J$103, 0, MATCH('Library Prep'!$J65, Indices!$H$6:$AF$6,0)-1), 2,FALSE))-2), ""))</f>
        <v/>
      </c>
      <c r="G73" t="str">
        <f ca="1">IF(AND('Library Prep'!$J$12="CD", LEN($D73)&gt;0), VLOOKUP($D73, Indices!$H$8:$J$103, 3, FALSE), IF(AND(LEN($D73)&gt;0, LEN($F73)&gt;0), VLOOKUP($F73&amp;"-7", Indices!$F:$G, 2,FALSE), ""))</f>
        <v/>
      </c>
      <c r="H73" t="str">
        <f ca="1">IF(AND('Library Prep'!$J$12="CD", LEN(G73)&gt;0), VLOOKUP(G73, Indices!$F:$G, 2, FALSE), F73)</f>
        <v/>
      </c>
      <c r="I73" t="str">
        <f ca="1">IF(AND('Library Prep'!$J$12 = "CD", LEN('Library Prep'!$B65)&gt;0), 'Library Prep'!$D65&amp;"", IF(LEN($H73)&gt;0, VLOOKUP(H73&amp;"-5", Indices!$F:$G, 2,FALSE), ""))</f>
        <v/>
      </c>
      <c r="J73" t="str">
        <f>IF(AND('Library Prep'!$J$12 &lt;&gt; "CD", LEN('Library Prep'!$D65)&gt;0), 'Library Prep'!$D65, "")</f>
        <v/>
      </c>
    </row>
    <row r="74" spans="2:10">
      <c r="B74" t="str">
        <f>IF(LEN('Library Prep'!$B66)&gt;0,'Library Prep'!$B66,"")</f>
        <v/>
      </c>
      <c r="C74" t="str">
        <f>IF(AND(LEN(TRIM('Library Prep'!$C$2)) &gt; 0, LEN(TRIM('Library Prep'!$B66))&gt;0), 'Library Prep'!$B66 &amp; "-" &amp; 'Library Prep'!$C$2, "")</f>
        <v/>
      </c>
      <c r="D74" t="str">
        <f>IF(AND(LEN('Library Prep'!$J66)&gt;0, LEN(TRIM('Library Prep'!$B66)) &gt; 0), IF('Library Prep'!$J$12="CD", 'Library Prep'!$K66, RIGHT('Library Prep'!$J66, 1)), "")</f>
        <v/>
      </c>
      <c r="E74" t="str">
        <f>IF(LEN($D74)=0, "", IF('Library Prep'!$J$12 = "CD", VLOOKUP($D74, Indices!$H$8:$J$103, 2, FALSE), 'Library Prep'!$K66))</f>
        <v/>
      </c>
      <c r="F74" t="str">
        <f ca="1">IF(AND('Library Prep'!$J$12="CD", LEN(E74)&gt;0),
VLOOKUP(E74, Indices!$F:$G, 2, FALSE),
IF(LEN(E74)&gt;0,LEFT(VLOOKUP(E74, OFFSET(Indices!$H$8:$J$103, 0, MATCH('Library Prep'!$J66, Indices!$H$6:$AF$6,0)-1), 2,FALSE),LEN(VLOOKUP(E74, OFFSET(Indices!$H$8:$J$103, 0, MATCH('Library Prep'!$J66, Indices!$H$6:$AF$6,0)-1), 2,FALSE))-2), ""))</f>
        <v/>
      </c>
      <c r="G74" t="str">
        <f ca="1">IF(AND('Library Prep'!$J$12="CD", LEN($D74)&gt;0), VLOOKUP($D74, Indices!$H$8:$J$103, 3, FALSE), IF(AND(LEN($D74)&gt;0, LEN($F74)&gt;0), VLOOKUP($F74&amp;"-7", Indices!$F:$G, 2,FALSE), ""))</f>
        <v/>
      </c>
      <c r="H74" t="str">
        <f ca="1">IF(AND('Library Prep'!$J$12="CD", LEN(G74)&gt;0), VLOOKUP(G74, Indices!$F:$G, 2, FALSE), F74)</f>
        <v/>
      </c>
      <c r="I74" t="str">
        <f ca="1">IF(AND('Library Prep'!$J$12 = "CD", LEN('Library Prep'!$B66)&gt;0), 'Library Prep'!$D66&amp;"", IF(LEN($H74)&gt;0, VLOOKUP(H74&amp;"-5", Indices!$F:$G, 2,FALSE), ""))</f>
        <v/>
      </c>
      <c r="J74" t="str">
        <f>IF(AND('Library Prep'!$J$12 &lt;&gt; "CD", LEN('Library Prep'!$D66)&gt;0), 'Library Prep'!$D66, "")</f>
        <v/>
      </c>
    </row>
    <row r="75" spans="2:10">
      <c r="B75" t="str">
        <f>IF(LEN('Library Prep'!$B67)&gt;0,'Library Prep'!$B67,"")</f>
        <v/>
      </c>
      <c r="C75" t="str">
        <f>IF(AND(LEN(TRIM('Library Prep'!$C$2)) &gt; 0, LEN(TRIM('Library Prep'!$B67))&gt;0), 'Library Prep'!$B67 &amp; "-" &amp; 'Library Prep'!$C$2, "")</f>
        <v/>
      </c>
      <c r="D75" t="str">
        <f>IF(AND(LEN('Library Prep'!$J67)&gt;0, LEN(TRIM('Library Prep'!$B67)) &gt; 0), IF('Library Prep'!$J$12="CD", 'Library Prep'!$K67, RIGHT('Library Prep'!$J67, 1)), "")</f>
        <v/>
      </c>
      <c r="E75" t="str">
        <f>IF(LEN($D75)=0, "", IF('Library Prep'!$J$12 = "CD", VLOOKUP($D75, Indices!$H$8:$J$103, 2, FALSE), 'Library Prep'!$K67))</f>
        <v/>
      </c>
      <c r="F75" t="str">
        <f ca="1">IF(AND('Library Prep'!$J$12="CD", LEN(E75)&gt;0),
VLOOKUP(E75, Indices!$F:$G, 2, FALSE),
IF(LEN(E75)&gt;0,LEFT(VLOOKUP(E75, OFFSET(Indices!$H$8:$J$103, 0, MATCH('Library Prep'!$J67, Indices!$H$6:$AF$6,0)-1), 2,FALSE),LEN(VLOOKUP(E75, OFFSET(Indices!$H$8:$J$103, 0, MATCH('Library Prep'!$J67, Indices!$H$6:$AF$6,0)-1), 2,FALSE))-2), ""))</f>
        <v/>
      </c>
      <c r="G75" t="str">
        <f ca="1">IF(AND('Library Prep'!$J$12="CD", LEN($D75)&gt;0), VLOOKUP($D75, Indices!$H$8:$J$103, 3, FALSE), IF(AND(LEN($D75)&gt;0, LEN($F75)&gt;0), VLOOKUP($F75&amp;"-7", Indices!$F:$G, 2,FALSE), ""))</f>
        <v/>
      </c>
      <c r="H75" t="str">
        <f ca="1">IF(AND('Library Prep'!$J$12="CD", LEN(G75)&gt;0), VLOOKUP(G75, Indices!$F:$G, 2, FALSE), F75)</f>
        <v/>
      </c>
      <c r="I75" t="str">
        <f ca="1">IF(AND('Library Prep'!$J$12 = "CD", LEN('Library Prep'!$B67)&gt;0), 'Library Prep'!$D67&amp;"", IF(LEN($H75)&gt;0, VLOOKUP(H75&amp;"-5", Indices!$F:$G, 2,FALSE), ""))</f>
        <v/>
      </c>
      <c r="J75" t="str">
        <f>IF(AND('Library Prep'!$J$12 &lt;&gt; "CD", LEN('Library Prep'!$D67)&gt;0), 'Library Prep'!$D67, "")</f>
        <v/>
      </c>
    </row>
    <row r="76" spans="2:10">
      <c r="B76" t="str">
        <f>IF(LEN('Library Prep'!$B68)&gt;0,'Library Prep'!$B68,"")</f>
        <v/>
      </c>
      <c r="C76" t="str">
        <f>IF(AND(LEN(TRIM('Library Prep'!$C$2)) &gt; 0, LEN(TRIM('Library Prep'!$B68))&gt;0), 'Library Prep'!$B68 &amp; "-" &amp; 'Library Prep'!$C$2, "")</f>
        <v/>
      </c>
      <c r="D76" t="str">
        <f>IF(AND(LEN('Library Prep'!$J68)&gt;0, LEN(TRIM('Library Prep'!$B68)) &gt; 0), IF('Library Prep'!$J$12="CD", 'Library Prep'!$K68, RIGHT('Library Prep'!$J68, 1)), "")</f>
        <v/>
      </c>
      <c r="E76" t="str">
        <f>IF(LEN($D76)=0, "", IF('Library Prep'!$J$12 = "CD", VLOOKUP($D76, Indices!$H$8:$J$103, 2, FALSE), 'Library Prep'!$K68))</f>
        <v/>
      </c>
      <c r="F76" t="str">
        <f ca="1">IF(AND('Library Prep'!$J$12="CD", LEN(E76)&gt;0),
VLOOKUP(E76, Indices!$F:$G, 2, FALSE),
IF(LEN(E76)&gt;0,LEFT(VLOOKUP(E76, OFFSET(Indices!$H$8:$J$103, 0, MATCH('Library Prep'!$J68, Indices!$H$6:$AF$6,0)-1), 2,FALSE),LEN(VLOOKUP(E76, OFFSET(Indices!$H$8:$J$103, 0, MATCH('Library Prep'!$J68, Indices!$H$6:$AF$6,0)-1), 2,FALSE))-2), ""))</f>
        <v/>
      </c>
      <c r="G76" t="str">
        <f ca="1">IF(AND('Library Prep'!$J$12="CD", LEN($D76)&gt;0), VLOOKUP($D76, Indices!$H$8:$J$103, 3, FALSE), IF(AND(LEN($D76)&gt;0, LEN($F76)&gt;0), VLOOKUP($F76&amp;"-7", Indices!$F:$G, 2,FALSE), ""))</f>
        <v/>
      </c>
      <c r="H76" t="str">
        <f ca="1">IF(AND('Library Prep'!$J$12="CD", LEN(G76)&gt;0), VLOOKUP(G76, Indices!$F:$G, 2, FALSE), F76)</f>
        <v/>
      </c>
      <c r="I76" t="str">
        <f ca="1">IF(AND('Library Prep'!$J$12 = "CD", LEN('Library Prep'!$B68)&gt;0), 'Library Prep'!$D68&amp;"", IF(LEN($H76)&gt;0, VLOOKUP(H76&amp;"-5", Indices!$F:$G, 2,FALSE), ""))</f>
        <v/>
      </c>
      <c r="J76" t="str">
        <f>IF(AND('Library Prep'!$J$12 &lt;&gt; "CD", LEN('Library Prep'!$D68)&gt;0), 'Library Prep'!$D68, "")</f>
        <v/>
      </c>
    </row>
    <row r="77" spans="2:10">
      <c r="B77" t="str">
        <f>IF(LEN('Library Prep'!$B69)&gt;0,'Library Prep'!$B69,"")</f>
        <v/>
      </c>
      <c r="C77" t="str">
        <f>IF(AND(LEN(TRIM('Library Prep'!$C$2)) &gt; 0, LEN(TRIM('Library Prep'!$B69))&gt;0), 'Library Prep'!$B69 &amp; "-" &amp; 'Library Prep'!$C$2, "")</f>
        <v/>
      </c>
      <c r="D77" t="str">
        <f>IF(AND(LEN('Library Prep'!$J69)&gt;0, LEN(TRIM('Library Prep'!$B69)) &gt; 0), IF('Library Prep'!$J$12="CD", 'Library Prep'!$K69, RIGHT('Library Prep'!$J69, 1)), "")</f>
        <v/>
      </c>
      <c r="E77" t="str">
        <f>IF(LEN($D77)=0, "", IF('Library Prep'!$J$12 = "CD", VLOOKUP($D77, Indices!$H$8:$J$103, 2, FALSE), 'Library Prep'!$K69))</f>
        <v/>
      </c>
      <c r="F77" t="str">
        <f ca="1">IF(AND('Library Prep'!$J$12="CD", LEN(E77)&gt;0),
VLOOKUP(E77, Indices!$F:$G, 2, FALSE),
IF(LEN(E77)&gt;0,LEFT(VLOOKUP(E77, OFFSET(Indices!$H$8:$J$103, 0, MATCH('Library Prep'!$J69, Indices!$H$6:$AF$6,0)-1), 2,FALSE),LEN(VLOOKUP(E77, OFFSET(Indices!$H$8:$J$103, 0, MATCH('Library Prep'!$J69, Indices!$H$6:$AF$6,0)-1), 2,FALSE))-2), ""))</f>
        <v/>
      </c>
      <c r="G77" t="str">
        <f ca="1">IF(AND('Library Prep'!$J$12="CD", LEN($D77)&gt;0), VLOOKUP($D77, Indices!$H$8:$J$103, 3, FALSE), IF(AND(LEN($D77)&gt;0, LEN($F77)&gt;0), VLOOKUP($F77&amp;"-7", Indices!$F:$G, 2,FALSE), ""))</f>
        <v/>
      </c>
      <c r="H77" t="str">
        <f ca="1">IF(AND('Library Prep'!$J$12="CD", LEN(G77)&gt;0), VLOOKUP(G77, Indices!$F:$G, 2, FALSE), F77)</f>
        <v/>
      </c>
      <c r="I77" t="str">
        <f ca="1">IF(AND('Library Prep'!$J$12 = "CD", LEN('Library Prep'!$B69)&gt;0), 'Library Prep'!$D69&amp;"", IF(LEN($H77)&gt;0, VLOOKUP(H77&amp;"-5", Indices!$F:$G, 2,FALSE), ""))</f>
        <v/>
      </c>
      <c r="J77" t="str">
        <f>IF(AND('Library Prep'!$J$12 &lt;&gt; "CD", LEN('Library Prep'!$D69)&gt;0), 'Library Prep'!$D69, "")</f>
        <v/>
      </c>
    </row>
    <row r="78" spans="2:10">
      <c r="B78" t="str">
        <f>IF(LEN('Library Prep'!$B70)&gt;0,'Library Prep'!$B70,"")</f>
        <v/>
      </c>
      <c r="C78" t="str">
        <f>IF(AND(LEN(TRIM('Library Prep'!$C$2)) &gt; 0, LEN(TRIM('Library Prep'!$B70))&gt;0), 'Library Prep'!$B70 &amp; "-" &amp; 'Library Prep'!$C$2, "")</f>
        <v/>
      </c>
      <c r="D78" t="str">
        <f>IF(AND(LEN('Library Prep'!$J70)&gt;0, LEN(TRIM('Library Prep'!$B70)) &gt; 0), IF('Library Prep'!$J$12="CD", 'Library Prep'!$K70, RIGHT('Library Prep'!$J70, 1)), "")</f>
        <v/>
      </c>
      <c r="E78" t="str">
        <f>IF(LEN($D78)=0, "", IF('Library Prep'!$J$12 = "CD", VLOOKUP($D78, Indices!$H$8:$J$103, 2, FALSE), 'Library Prep'!$K70))</f>
        <v/>
      </c>
      <c r="F78" t="str">
        <f ca="1">IF(AND('Library Prep'!$J$12="CD", LEN(E78)&gt;0),
VLOOKUP(E78, Indices!$F:$G, 2, FALSE),
IF(LEN(E78)&gt;0,LEFT(VLOOKUP(E78, OFFSET(Indices!$H$8:$J$103, 0, MATCH('Library Prep'!$J70, Indices!$H$6:$AF$6,0)-1), 2,FALSE),LEN(VLOOKUP(E78, OFFSET(Indices!$H$8:$J$103, 0, MATCH('Library Prep'!$J70, Indices!$H$6:$AF$6,0)-1), 2,FALSE))-2), ""))</f>
        <v/>
      </c>
      <c r="G78" t="str">
        <f ca="1">IF(AND('Library Prep'!$J$12="CD", LEN($D78)&gt;0), VLOOKUP($D78, Indices!$H$8:$J$103, 3, FALSE), IF(AND(LEN($D78)&gt;0, LEN($F78)&gt;0), VLOOKUP($F78&amp;"-7", Indices!$F:$G, 2,FALSE), ""))</f>
        <v/>
      </c>
      <c r="H78" t="str">
        <f ca="1">IF(AND('Library Prep'!$J$12="CD", LEN(G78)&gt;0), VLOOKUP(G78, Indices!$F:$G, 2, FALSE), F78)</f>
        <v/>
      </c>
      <c r="I78" t="str">
        <f ca="1">IF(AND('Library Prep'!$J$12 = "CD", LEN('Library Prep'!$B70)&gt;0), 'Library Prep'!$D70&amp;"", IF(LEN($H78)&gt;0, VLOOKUP(H78&amp;"-5", Indices!$F:$G, 2,FALSE), ""))</f>
        <v/>
      </c>
      <c r="J78" t="str">
        <f>IF(AND('Library Prep'!$J$12 &lt;&gt; "CD", LEN('Library Prep'!$D70)&gt;0), 'Library Prep'!$D70, "")</f>
        <v/>
      </c>
    </row>
    <row r="79" spans="2:10">
      <c r="B79" t="str">
        <f>IF(LEN('Library Prep'!$B71)&gt;0,'Library Prep'!$B71,"")</f>
        <v/>
      </c>
      <c r="C79" t="str">
        <f>IF(AND(LEN(TRIM('Library Prep'!$C$2)) &gt; 0, LEN(TRIM('Library Prep'!$B71))&gt;0), 'Library Prep'!$B71 &amp; "-" &amp; 'Library Prep'!$C$2, "")</f>
        <v/>
      </c>
      <c r="D79" t="str">
        <f>IF(AND(LEN('Library Prep'!$J71)&gt;0, LEN(TRIM('Library Prep'!$B71)) &gt; 0), IF('Library Prep'!$J$12="CD", 'Library Prep'!$K71, RIGHT('Library Prep'!$J71, 1)), "")</f>
        <v/>
      </c>
      <c r="E79" t="str">
        <f>IF(LEN($D79)=0, "", IF('Library Prep'!$J$12 = "CD", VLOOKUP($D79, Indices!$H$8:$J$103, 2, FALSE), 'Library Prep'!$K71))</f>
        <v/>
      </c>
      <c r="F79" t="str">
        <f ca="1">IF(AND('Library Prep'!$J$12="CD", LEN(E79)&gt;0),
VLOOKUP(E79, Indices!$F:$G, 2, FALSE),
IF(LEN(E79)&gt;0,LEFT(VLOOKUP(E79, OFFSET(Indices!$H$8:$J$103, 0, MATCH('Library Prep'!$J71, Indices!$H$6:$AF$6,0)-1), 2,FALSE),LEN(VLOOKUP(E79, OFFSET(Indices!$H$8:$J$103, 0, MATCH('Library Prep'!$J71, Indices!$H$6:$AF$6,0)-1), 2,FALSE))-2), ""))</f>
        <v/>
      </c>
      <c r="G79" t="str">
        <f ca="1">IF(AND('Library Prep'!$J$12="CD", LEN($D79)&gt;0), VLOOKUP($D79, Indices!$H$8:$J$103, 3, FALSE), IF(AND(LEN($D79)&gt;0, LEN($F79)&gt;0), VLOOKUP($F79&amp;"-7", Indices!$F:$G, 2,FALSE), ""))</f>
        <v/>
      </c>
      <c r="H79" t="str">
        <f ca="1">IF(AND('Library Prep'!$J$12="CD", LEN(G79)&gt;0), VLOOKUP(G79, Indices!$F:$G, 2, FALSE), F79)</f>
        <v/>
      </c>
      <c r="I79" t="str">
        <f ca="1">IF(AND('Library Prep'!$J$12 = "CD", LEN('Library Prep'!$B71)&gt;0), 'Library Prep'!$D71&amp;"", IF(LEN($H79)&gt;0, VLOOKUP(H79&amp;"-5", Indices!$F:$G, 2,FALSE), ""))</f>
        <v/>
      </c>
      <c r="J79" t="str">
        <f>IF(AND('Library Prep'!$J$12 &lt;&gt; "CD", LEN('Library Prep'!$D71)&gt;0), 'Library Prep'!$D71, "")</f>
        <v/>
      </c>
    </row>
    <row r="80" spans="2:10">
      <c r="B80" t="str">
        <f>IF(LEN('Library Prep'!$B72)&gt;0,'Library Prep'!$B72,"")</f>
        <v/>
      </c>
      <c r="C80" t="str">
        <f>IF(AND(LEN(TRIM('Library Prep'!$C$2)) &gt; 0, LEN(TRIM('Library Prep'!$B72))&gt;0), 'Library Prep'!$B72 &amp; "-" &amp; 'Library Prep'!$C$2, "")</f>
        <v/>
      </c>
      <c r="D80" t="str">
        <f>IF(AND(LEN('Library Prep'!$J72)&gt;0, LEN(TRIM('Library Prep'!$B72)) &gt; 0), IF('Library Prep'!$J$12="CD", 'Library Prep'!$K72, RIGHT('Library Prep'!$J72, 1)), "")</f>
        <v/>
      </c>
      <c r="E80" t="str">
        <f>IF(LEN($D80)=0, "", IF('Library Prep'!$J$12 = "CD", VLOOKUP($D80, Indices!$H$8:$J$103, 2, FALSE), 'Library Prep'!$K72))</f>
        <v/>
      </c>
      <c r="F80" t="str">
        <f ca="1">IF(AND('Library Prep'!$J$12="CD", LEN(E80)&gt;0),
VLOOKUP(E80, Indices!$F:$G, 2, FALSE),
IF(LEN(E80)&gt;0,LEFT(VLOOKUP(E80, OFFSET(Indices!$H$8:$J$103, 0, MATCH('Library Prep'!$J72, Indices!$H$6:$AF$6,0)-1), 2,FALSE),LEN(VLOOKUP(E80, OFFSET(Indices!$H$8:$J$103, 0, MATCH('Library Prep'!$J72, Indices!$H$6:$AF$6,0)-1), 2,FALSE))-2), ""))</f>
        <v/>
      </c>
      <c r="G80" t="str">
        <f ca="1">IF(AND('Library Prep'!$J$12="CD", LEN($D80)&gt;0), VLOOKUP($D80, Indices!$H$8:$J$103, 3, FALSE), IF(AND(LEN($D80)&gt;0, LEN($F80)&gt;0), VLOOKUP($F80&amp;"-7", Indices!$F:$G, 2,FALSE), ""))</f>
        <v/>
      </c>
      <c r="H80" t="str">
        <f ca="1">IF(AND('Library Prep'!$J$12="CD", LEN(G80)&gt;0), VLOOKUP(G80, Indices!$F:$G, 2, FALSE), F80)</f>
        <v/>
      </c>
      <c r="I80" t="str">
        <f ca="1">IF(AND('Library Prep'!$J$12 = "CD", LEN('Library Prep'!$B72)&gt;0), 'Library Prep'!$D72&amp;"", IF(LEN($H80)&gt;0, VLOOKUP(H80&amp;"-5", Indices!$F:$G, 2,FALSE), ""))</f>
        <v/>
      </c>
      <c r="J80" t="str">
        <f>IF(AND('Library Prep'!$J$12 &lt;&gt; "CD", LEN('Library Prep'!$D72)&gt;0), 'Library Prep'!$D72, "")</f>
        <v/>
      </c>
    </row>
    <row r="81" spans="2:10">
      <c r="B81" t="str">
        <f>IF(LEN('Library Prep'!$B73)&gt;0,'Library Prep'!$B73,"")</f>
        <v/>
      </c>
      <c r="C81" t="str">
        <f>IF(AND(LEN(TRIM('Library Prep'!$C$2)) &gt; 0, LEN(TRIM('Library Prep'!$B73))&gt;0), 'Library Prep'!$B73 &amp; "-" &amp; 'Library Prep'!$C$2, "")</f>
        <v/>
      </c>
      <c r="D81" t="str">
        <f>IF(AND(LEN('Library Prep'!$J73)&gt;0, LEN(TRIM('Library Prep'!$B73)) &gt; 0), IF('Library Prep'!$J$12="CD", 'Library Prep'!$K73, RIGHT('Library Prep'!$J73, 1)), "")</f>
        <v/>
      </c>
      <c r="E81" t="str">
        <f>IF(LEN($D81)=0, "", IF('Library Prep'!$J$12 = "CD", VLOOKUP($D81, Indices!$H$8:$J$103, 2, FALSE), 'Library Prep'!$K73))</f>
        <v/>
      </c>
      <c r="F81" t="str">
        <f ca="1">IF(AND('Library Prep'!$J$12="CD", LEN(E81)&gt;0),
VLOOKUP(E81, Indices!$F:$G, 2, FALSE),
IF(LEN(E81)&gt;0,LEFT(VLOOKUP(E81, OFFSET(Indices!$H$8:$J$103, 0, MATCH('Library Prep'!$J73, Indices!$H$6:$AF$6,0)-1), 2,FALSE),LEN(VLOOKUP(E81, OFFSET(Indices!$H$8:$J$103, 0, MATCH('Library Prep'!$J73, Indices!$H$6:$AF$6,0)-1), 2,FALSE))-2), ""))</f>
        <v/>
      </c>
      <c r="G81" t="str">
        <f ca="1">IF(AND('Library Prep'!$J$12="CD", LEN($D81)&gt;0), VLOOKUP($D81, Indices!$H$8:$J$103, 3, FALSE), IF(AND(LEN($D81)&gt;0, LEN($F81)&gt;0), VLOOKUP($F81&amp;"-7", Indices!$F:$G, 2,FALSE), ""))</f>
        <v/>
      </c>
      <c r="H81" t="str">
        <f ca="1">IF(AND('Library Prep'!$J$12="CD", LEN(G81)&gt;0), VLOOKUP(G81, Indices!$F:$G, 2, FALSE), F81)</f>
        <v/>
      </c>
      <c r="I81" t="str">
        <f ca="1">IF(AND('Library Prep'!$J$12 = "CD", LEN('Library Prep'!$B73)&gt;0), 'Library Prep'!$D73&amp;"", IF(LEN($H81)&gt;0, VLOOKUP(H81&amp;"-5", Indices!$F:$G, 2,FALSE), ""))</f>
        <v/>
      </c>
      <c r="J81" t="str">
        <f>IF(AND('Library Prep'!$J$12 &lt;&gt; "CD", LEN('Library Prep'!$D73)&gt;0), 'Library Prep'!$D73, "")</f>
        <v/>
      </c>
    </row>
    <row r="82" spans="2:10">
      <c r="B82" t="str">
        <f>IF(LEN('Library Prep'!$B74)&gt;0,'Library Prep'!$B74,"")</f>
        <v/>
      </c>
      <c r="C82" t="str">
        <f>IF(AND(LEN(TRIM('Library Prep'!$C$2)) &gt; 0, LEN(TRIM('Library Prep'!$B74))&gt;0), 'Library Prep'!$B74 &amp; "-" &amp; 'Library Prep'!$C$2, "")</f>
        <v/>
      </c>
      <c r="D82" t="str">
        <f>IF(AND(LEN('Library Prep'!$J74)&gt;0, LEN(TRIM('Library Prep'!$B74)) &gt; 0), IF('Library Prep'!$J$12="CD", 'Library Prep'!$K74, RIGHT('Library Prep'!$J74, 1)), "")</f>
        <v/>
      </c>
      <c r="E82" t="str">
        <f>IF(LEN($D82)=0, "", IF('Library Prep'!$J$12 = "CD", VLOOKUP($D82, Indices!$H$8:$J$103, 2, FALSE), 'Library Prep'!$K74))</f>
        <v/>
      </c>
      <c r="F82" t="str">
        <f ca="1">IF(AND('Library Prep'!$J$12="CD", LEN(E82)&gt;0),
VLOOKUP(E82, Indices!$F:$G, 2, FALSE),
IF(LEN(E82)&gt;0,LEFT(VLOOKUP(E82, OFFSET(Indices!$H$8:$J$103, 0, MATCH('Library Prep'!$J74, Indices!$H$6:$AF$6,0)-1), 2,FALSE),LEN(VLOOKUP(E82, OFFSET(Indices!$H$8:$J$103, 0, MATCH('Library Prep'!$J74, Indices!$H$6:$AF$6,0)-1), 2,FALSE))-2), ""))</f>
        <v/>
      </c>
      <c r="G82" t="str">
        <f ca="1">IF(AND('Library Prep'!$J$12="CD", LEN($D82)&gt;0), VLOOKUP($D82, Indices!$H$8:$J$103, 3, FALSE), IF(AND(LEN($D82)&gt;0, LEN($F82)&gt;0), VLOOKUP($F82&amp;"-7", Indices!$F:$G, 2,FALSE), ""))</f>
        <v/>
      </c>
      <c r="H82" t="str">
        <f ca="1">IF(AND('Library Prep'!$J$12="CD", LEN(G82)&gt;0), VLOOKUP(G82, Indices!$F:$G, 2, FALSE), F82)</f>
        <v/>
      </c>
      <c r="I82" t="str">
        <f ca="1">IF(AND('Library Prep'!$J$12 = "CD", LEN('Library Prep'!$B74)&gt;0), 'Library Prep'!$D74&amp;"", IF(LEN($H82)&gt;0, VLOOKUP(H82&amp;"-5", Indices!$F:$G, 2,FALSE), ""))</f>
        <v/>
      </c>
      <c r="J82" t="str">
        <f>IF(AND('Library Prep'!$J$12 &lt;&gt; "CD", LEN('Library Prep'!$D74)&gt;0), 'Library Prep'!$D74, "")</f>
        <v/>
      </c>
    </row>
    <row r="83" spans="2:10">
      <c r="B83" t="str">
        <f>IF(LEN('Library Prep'!$B75)&gt;0,'Library Prep'!$B75,"")</f>
        <v/>
      </c>
      <c r="C83" t="str">
        <f>IF(AND(LEN(TRIM('Library Prep'!$C$2)) &gt; 0, LEN(TRIM('Library Prep'!$B75))&gt;0), 'Library Prep'!$B75 &amp; "-" &amp; 'Library Prep'!$C$2, "")</f>
        <v/>
      </c>
      <c r="D83" t="str">
        <f>IF(AND(LEN('Library Prep'!$J75)&gt;0, LEN(TRIM('Library Prep'!$B75)) &gt; 0), IF('Library Prep'!$J$12="CD", 'Library Prep'!$K75, RIGHT('Library Prep'!$J75, 1)), "")</f>
        <v/>
      </c>
      <c r="E83" t="str">
        <f>IF(LEN($D83)=0, "", IF('Library Prep'!$J$12 = "CD", VLOOKUP($D83, Indices!$H$8:$J$103, 2, FALSE), 'Library Prep'!$K75))</f>
        <v/>
      </c>
      <c r="F83" t="str">
        <f ca="1">IF(AND('Library Prep'!$J$12="CD", LEN(E83)&gt;0),
VLOOKUP(E83, Indices!$F:$G, 2, FALSE),
IF(LEN(E83)&gt;0,LEFT(VLOOKUP(E83, OFFSET(Indices!$H$8:$J$103, 0, MATCH('Library Prep'!$J75, Indices!$H$6:$AF$6,0)-1), 2,FALSE),LEN(VLOOKUP(E83, OFFSET(Indices!$H$8:$J$103, 0, MATCH('Library Prep'!$J75, Indices!$H$6:$AF$6,0)-1), 2,FALSE))-2), ""))</f>
        <v/>
      </c>
      <c r="G83" t="str">
        <f ca="1">IF(AND('Library Prep'!$J$12="CD", LEN($D83)&gt;0), VLOOKUP($D83, Indices!$H$8:$J$103, 3, FALSE), IF(AND(LEN($D83)&gt;0, LEN($F83)&gt;0), VLOOKUP($F83&amp;"-7", Indices!$F:$G, 2,FALSE), ""))</f>
        <v/>
      </c>
      <c r="H83" t="str">
        <f ca="1">IF(AND('Library Prep'!$J$12="CD", LEN(G83)&gt;0), VLOOKUP(G83, Indices!$F:$G, 2, FALSE), F83)</f>
        <v/>
      </c>
      <c r="I83" t="str">
        <f ca="1">IF(AND('Library Prep'!$J$12 = "CD", LEN('Library Prep'!$B75)&gt;0), 'Library Prep'!$D75&amp;"", IF(LEN($H83)&gt;0, VLOOKUP(H83&amp;"-5", Indices!$F:$G, 2,FALSE), ""))</f>
        <v/>
      </c>
      <c r="J83" t="str">
        <f>IF(AND('Library Prep'!$J$12 &lt;&gt; "CD", LEN('Library Prep'!$D75)&gt;0), 'Library Prep'!$D75, "")</f>
        <v/>
      </c>
    </row>
    <row r="84" spans="2:10">
      <c r="B84" t="str">
        <f>IF(LEN('Library Prep'!$B76)&gt;0,'Library Prep'!$B76,"")</f>
        <v/>
      </c>
      <c r="C84" t="str">
        <f>IF(AND(LEN(TRIM('Library Prep'!$C$2)) &gt; 0, LEN(TRIM('Library Prep'!$B76))&gt;0), 'Library Prep'!$B76 &amp; "-" &amp; 'Library Prep'!$C$2, "")</f>
        <v/>
      </c>
      <c r="D84" t="str">
        <f>IF(AND(LEN('Library Prep'!$J76)&gt;0, LEN(TRIM('Library Prep'!$B76)) &gt; 0), IF('Library Prep'!$J$12="CD", 'Library Prep'!$K76, RIGHT('Library Prep'!$J76, 1)), "")</f>
        <v/>
      </c>
      <c r="E84" t="str">
        <f>IF(LEN($D84)=0, "", IF('Library Prep'!$J$12 = "CD", VLOOKUP($D84, Indices!$H$8:$J$103, 2, FALSE), 'Library Prep'!$K76))</f>
        <v/>
      </c>
      <c r="F84" t="str">
        <f ca="1">IF(AND('Library Prep'!$J$12="CD", LEN(E84)&gt;0),
VLOOKUP(E84, Indices!$F:$G, 2, FALSE),
IF(LEN(E84)&gt;0,LEFT(VLOOKUP(E84, OFFSET(Indices!$H$8:$J$103, 0, MATCH('Library Prep'!$J76, Indices!$H$6:$AF$6,0)-1), 2,FALSE),LEN(VLOOKUP(E84, OFFSET(Indices!$H$8:$J$103, 0, MATCH('Library Prep'!$J76, Indices!$H$6:$AF$6,0)-1), 2,FALSE))-2), ""))</f>
        <v/>
      </c>
      <c r="G84" t="str">
        <f ca="1">IF(AND('Library Prep'!$J$12="CD", LEN($D84)&gt;0), VLOOKUP($D84, Indices!$H$8:$J$103, 3, FALSE), IF(AND(LEN($D84)&gt;0, LEN($F84)&gt;0), VLOOKUP($F84&amp;"-7", Indices!$F:$G, 2,FALSE), ""))</f>
        <v/>
      </c>
      <c r="H84" t="str">
        <f ca="1">IF(AND('Library Prep'!$J$12="CD", LEN(G84)&gt;0), VLOOKUP(G84, Indices!$F:$G, 2, FALSE), F84)</f>
        <v/>
      </c>
      <c r="I84" t="str">
        <f ca="1">IF(AND('Library Prep'!$J$12 = "CD", LEN('Library Prep'!$B76)&gt;0), 'Library Prep'!$D76&amp;"", IF(LEN($H84)&gt;0, VLOOKUP(H84&amp;"-5", Indices!$F:$G, 2,FALSE), ""))</f>
        <v/>
      </c>
      <c r="J84" t="str">
        <f>IF(AND('Library Prep'!$J$12 &lt;&gt; "CD", LEN('Library Prep'!$D76)&gt;0), 'Library Prep'!$D76, "")</f>
        <v/>
      </c>
    </row>
    <row r="85" spans="2:10">
      <c r="B85" t="str">
        <f>IF(LEN('Library Prep'!$B77)&gt;0,'Library Prep'!$B77,"")</f>
        <v/>
      </c>
      <c r="C85" t="str">
        <f>IF(AND(LEN(TRIM('Library Prep'!$C$2)) &gt; 0, LEN(TRIM('Library Prep'!$B77))&gt;0), 'Library Prep'!$B77 &amp; "-" &amp; 'Library Prep'!$C$2, "")</f>
        <v/>
      </c>
      <c r="D85" t="str">
        <f>IF(AND(LEN('Library Prep'!$J77)&gt;0, LEN(TRIM('Library Prep'!$B77)) &gt; 0), IF('Library Prep'!$J$12="CD", 'Library Prep'!$K77, RIGHT('Library Prep'!$J77, 1)), "")</f>
        <v/>
      </c>
      <c r="E85" t="str">
        <f>IF(LEN($D85)=0, "", IF('Library Prep'!$J$12 = "CD", VLOOKUP($D85, Indices!$H$8:$J$103, 2, FALSE), 'Library Prep'!$K77))</f>
        <v/>
      </c>
      <c r="F85" t="str">
        <f ca="1">IF(AND('Library Prep'!$J$12="CD", LEN(E85)&gt;0),
VLOOKUP(E85, Indices!$F:$G, 2, FALSE),
IF(LEN(E85)&gt;0,LEFT(VLOOKUP(E85, OFFSET(Indices!$H$8:$J$103, 0, MATCH('Library Prep'!$J77, Indices!$H$6:$AF$6,0)-1), 2,FALSE),LEN(VLOOKUP(E85, OFFSET(Indices!$H$8:$J$103, 0, MATCH('Library Prep'!$J77, Indices!$H$6:$AF$6,0)-1), 2,FALSE))-2), ""))</f>
        <v/>
      </c>
      <c r="G85" t="str">
        <f ca="1">IF(AND('Library Prep'!$J$12="CD", LEN($D85)&gt;0), VLOOKUP($D85, Indices!$H$8:$J$103, 3, FALSE), IF(AND(LEN($D85)&gt;0, LEN($F85)&gt;0), VLOOKUP($F85&amp;"-7", Indices!$F:$G, 2,FALSE), ""))</f>
        <v/>
      </c>
      <c r="H85" t="str">
        <f ca="1">IF(AND('Library Prep'!$J$12="CD", LEN(G85)&gt;0), VLOOKUP(G85, Indices!$F:$G, 2, FALSE), F85)</f>
        <v/>
      </c>
      <c r="I85" t="str">
        <f ca="1">IF(AND('Library Prep'!$J$12 = "CD", LEN('Library Prep'!$B77)&gt;0), 'Library Prep'!$D77&amp;"", IF(LEN($H85)&gt;0, VLOOKUP(H85&amp;"-5", Indices!$F:$G, 2,FALSE), ""))</f>
        <v/>
      </c>
      <c r="J85" t="str">
        <f>IF(AND('Library Prep'!$J$12 &lt;&gt; "CD", LEN('Library Prep'!$D77)&gt;0), 'Library Prep'!$D77, "")</f>
        <v/>
      </c>
    </row>
    <row r="86" spans="2:10">
      <c r="B86" t="str">
        <f>IF(LEN('Library Prep'!$B78)&gt;0,'Library Prep'!$B78,"")</f>
        <v/>
      </c>
      <c r="C86" t="str">
        <f>IF(AND(LEN(TRIM('Library Prep'!$C$2)) &gt; 0, LEN(TRIM('Library Prep'!$B78))&gt;0), 'Library Prep'!$B78 &amp; "-" &amp; 'Library Prep'!$C$2, "")</f>
        <v/>
      </c>
      <c r="D86" t="str">
        <f>IF(AND(LEN('Library Prep'!$J78)&gt;0, LEN(TRIM('Library Prep'!$B78)) &gt; 0), IF('Library Prep'!$J$12="CD", 'Library Prep'!$K78, RIGHT('Library Prep'!$J78, 1)), "")</f>
        <v/>
      </c>
      <c r="E86" t="str">
        <f>IF(LEN($D86)=0, "", IF('Library Prep'!$J$12 = "CD", VLOOKUP($D86, Indices!$H$8:$J$103, 2, FALSE), 'Library Prep'!$K78))</f>
        <v/>
      </c>
      <c r="F86" t="str">
        <f ca="1">IF(AND('Library Prep'!$J$12="CD", LEN(E86)&gt;0),
VLOOKUP(E86, Indices!$F:$G, 2, FALSE),
IF(LEN(E86)&gt;0,LEFT(VLOOKUP(E86, OFFSET(Indices!$H$8:$J$103, 0, MATCH('Library Prep'!$J78, Indices!$H$6:$AF$6,0)-1), 2,FALSE),LEN(VLOOKUP(E86, OFFSET(Indices!$H$8:$J$103, 0, MATCH('Library Prep'!$J78, Indices!$H$6:$AF$6,0)-1), 2,FALSE))-2), ""))</f>
        <v/>
      </c>
      <c r="G86" t="str">
        <f ca="1">IF(AND('Library Prep'!$J$12="CD", LEN($D86)&gt;0), VLOOKUP($D86, Indices!$H$8:$J$103, 3, FALSE), IF(AND(LEN($D86)&gt;0, LEN($F86)&gt;0), VLOOKUP($F86&amp;"-7", Indices!$F:$G, 2,FALSE), ""))</f>
        <v/>
      </c>
      <c r="H86" t="str">
        <f ca="1">IF(AND('Library Prep'!$J$12="CD", LEN(G86)&gt;0), VLOOKUP(G86, Indices!$F:$G, 2, FALSE), F86)</f>
        <v/>
      </c>
      <c r="I86" t="str">
        <f ca="1">IF(AND('Library Prep'!$J$12 = "CD", LEN('Library Prep'!$B78)&gt;0), 'Library Prep'!$D78&amp;"", IF(LEN($H86)&gt;0, VLOOKUP(H86&amp;"-5", Indices!$F:$G, 2,FALSE), ""))</f>
        <v/>
      </c>
      <c r="J86" t="str">
        <f>IF(AND('Library Prep'!$J$12 &lt;&gt; "CD", LEN('Library Prep'!$D78)&gt;0), 'Library Prep'!$D78, "")</f>
        <v/>
      </c>
    </row>
    <row r="87" spans="2:10">
      <c r="B87" t="str">
        <f>IF(LEN('Library Prep'!$B79)&gt;0,'Library Prep'!$B79,"")</f>
        <v/>
      </c>
      <c r="C87" t="str">
        <f>IF(AND(LEN(TRIM('Library Prep'!$C$2)) &gt; 0, LEN(TRIM('Library Prep'!$B79))&gt;0), 'Library Prep'!$B79 &amp; "-" &amp; 'Library Prep'!$C$2, "")</f>
        <v/>
      </c>
      <c r="D87" t="str">
        <f>IF(AND(LEN('Library Prep'!$J79)&gt;0, LEN(TRIM('Library Prep'!$B79)) &gt; 0), IF('Library Prep'!$J$12="CD", 'Library Prep'!$K79, RIGHT('Library Prep'!$J79, 1)), "")</f>
        <v/>
      </c>
      <c r="E87" t="str">
        <f>IF(LEN($D87)=0, "", IF('Library Prep'!$J$12 = "CD", VLOOKUP($D87, Indices!$H$8:$J$103, 2, FALSE), 'Library Prep'!$K79))</f>
        <v/>
      </c>
      <c r="F87" t="str">
        <f ca="1">IF(AND('Library Prep'!$J$12="CD", LEN(E87)&gt;0),
VLOOKUP(E87, Indices!$F:$G, 2, FALSE),
IF(LEN(E87)&gt;0,LEFT(VLOOKUP(E87, OFFSET(Indices!$H$8:$J$103, 0, MATCH('Library Prep'!$J79, Indices!$H$6:$AF$6,0)-1), 2,FALSE),LEN(VLOOKUP(E87, OFFSET(Indices!$H$8:$J$103, 0, MATCH('Library Prep'!$J79, Indices!$H$6:$AF$6,0)-1), 2,FALSE))-2), ""))</f>
        <v/>
      </c>
      <c r="G87" t="str">
        <f ca="1">IF(AND('Library Prep'!$J$12="CD", LEN($D87)&gt;0), VLOOKUP($D87, Indices!$H$8:$J$103, 3, FALSE), IF(AND(LEN($D87)&gt;0, LEN($F87)&gt;0), VLOOKUP($F87&amp;"-7", Indices!$F:$G, 2,FALSE), ""))</f>
        <v/>
      </c>
      <c r="H87" t="str">
        <f ca="1">IF(AND('Library Prep'!$J$12="CD", LEN(G87)&gt;0), VLOOKUP(G87, Indices!$F:$G, 2, FALSE), F87)</f>
        <v/>
      </c>
      <c r="I87" t="str">
        <f ca="1">IF(AND('Library Prep'!$J$12 = "CD", LEN('Library Prep'!$B79)&gt;0), 'Library Prep'!$D79&amp;"", IF(LEN($H87)&gt;0, VLOOKUP(H87&amp;"-5", Indices!$F:$G, 2,FALSE), ""))</f>
        <v/>
      </c>
      <c r="J87" t="str">
        <f>IF(AND('Library Prep'!$J$12 &lt;&gt; "CD", LEN('Library Prep'!$D79)&gt;0), 'Library Prep'!$D79, "")</f>
        <v/>
      </c>
    </row>
    <row r="88" spans="2:10">
      <c r="B88" t="str">
        <f>IF(LEN('Library Prep'!$B80)&gt;0,'Library Prep'!$B80,"")</f>
        <v/>
      </c>
      <c r="C88" t="str">
        <f>IF(AND(LEN(TRIM('Library Prep'!$C$2)) &gt; 0, LEN(TRIM('Library Prep'!$B80))&gt;0), 'Library Prep'!$B80 &amp; "-" &amp; 'Library Prep'!$C$2, "")</f>
        <v/>
      </c>
      <c r="D88" t="str">
        <f>IF(AND(LEN('Library Prep'!$J80)&gt;0, LEN(TRIM('Library Prep'!$B80)) &gt; 0), IF('Library Prep'!$J$12="CD", 'Library Prep'!$K80, RIGHT('Library Prep'!$J80, 1)), "")</f>
        <v/>
      </c>
      <c r="E88" t="str">
        <f>IF(LEN($D88)=0, "", IF('Library Prep'!$J$12 = "CD", VLOOKUP($D88, Indices!$H$8:$J$103, 2, FALSE), 'Library Prep'!$K80))</f>
        <v/>
      </c>
      <c r="F88" t="str">
        <f ca="1">IF(AND('Library Prep'!$J$12="CD", LEN(E88)&gt;0),
VLOOKUP(E88, Indices!$F:$G, 2, FALSE),
IF(LEN(E88)&gt;0,LEFT(VLOOKUP(E88, OFFSET(Indices!$H$8:$J$103, 0, MATCH('Library Prep'!$J80, Indices!$H$6:$AF$6,0)-1), 2,FALSE),LEN(VLOOKUP(E88, OFFSET(Indices!$H$8:$J$103, 0, MATCH('Library Prep'!$J80, Indices!$H$6:$AF$6,0)-1), 2,FALSE))-2), ""))</f>
        <v/>
      </c>
      <c r="G88" t="str">
        <f ca="1">IF(AND('Library Prep'!$J$12="CD", LEN($D88)&gt;0), VLOOKUP($D88, Indices!$H$8:$J$103, 3, FALSE), IF(AND(LEN($D88)&gt;0, LEN($F88)&gt;0), VLOOKUP($F88&amp;"-7", Indices!$F:$G, 2,FALSE), ""))</f>
        <v/>
      </c>
      <c r="H88" t="str">
        <f ca="1">IF(AND('Library Prep'!$J$12="CD", LEN(G88)&gt;0), VLOOKUP(G88, Indices!$F:$G, 2, FALSE), F88)</f>
        <v/>
      </c>
      <c r="I88" t="str">
        <f ca="1">IF(AND('Library Prep'!$J$12 = "CD", LEN('Library Prep'!$B80)&gt;0), 'Library Prep'!$D80&amp;"", IF(LEN($H88)&gt;0, VLOOKUP(H88&amp;"-5", Indices!$F:$G, 2,FALSE), ""))</f>
        <v/>
      </c>
      <c r="J88" t="str">
        <f>IF(AND('Library Prep'!$J$12 &lt;&gt; "CD", LEN('Library Prep'!$D80)&gt;0), 'Library Prep'!$D80, "")</f>
        <v/>
      </c>
    </row>
    <row r="89" spans="2:10">
      <c r="B89" t="str">
        <f>IF(LEN('Library Prep'!$B81)&gt;0,'Library Prep'!$B81,"")</f>
        <v/>
      </c>
      <c r="C89" t="str">
        <f>IF(AND(LEN(TRIM('Library Prep'!$C$2)) &gt; 0, LEN(TRIM('Library Prep'!$B81))&gt;0), 'Library Prep'!$B81 &amp; "-" &amp; 'Library Prep'!$C$2, "")</f>
        <v/>
      </c>
      <c r="D89" t="str">
        <f>IF(AND(LEN('Library Prep'!$J81)&gt;0, LEN(TRIM('Library Prep'!$B81)) &gt; 0), IF('Library Prep'!$J$12="CD", 'Library Prep'!$K81, RIGHT('Library Prep'!$J81, 1)), "")</f>
        <v/>
      </c>
      <c r="E89" t="str">
        <f>IF(LEN($D89)=0, "", IF('Library Prep'!$J$12 = "CD", VLOOKUP($D89, Indices!$H$8:$J$103, 2, FALSE), 'Library Prep'!$K81))</f>
        <v/>
      </c>
      <c r="F89" t="str">
        <f ca="1">IF(AND('Library Prep'!$J$12="CD", LEN(E89)&gt;0),
VLOOKUP(E89, Indices!$F:$G, 2, FALSE),
IF(LEN(E89)&gt;0,LEFT(VLOOKUP(E89, OFFSET(Indices!$H$8:$J$103, 0, MATCH('Library Prep'!$J81, Indices!$H$6:$AF$6,0)-1), 2,FALSE),LEN(VLOOKUP(E89, OFFSET(Indices!$H$8:$J$103, 0, MATCH('Library Prep'!$J81, Indices!$H$6:$AF$6,0)-1), 2,FALSE))-2), ""))</f>
        <v/>
      </c>
      <c r="G89" t="str">
        <f ca="1">IF(AND('Library Prep'!$J$12="CD", LEN($D89)&gt;0), VLOOKUP($D89, Indices!$H$8:$J$103, 3, FALSE), IF(AND(LEN($D89)&gt;0, LEN($F89)&gt;0), VLOOKUP($F89&amp;"-7", Indices!$F:$G, 2,FALSE), ""))</f>
        <v/>
      </c>
      <c r="H89" t="str">
        <f ca="1">IF(AND('Library Prep'!$J$12="CD", LEN(G89)&gt;0), VLOOKUP(G89, Indices!$F:$G, 2, FALSE), F89)</f>
        <v/>
      </c>
      <c r="I89" t="str">
        <f ca="1">IF(AND('Library Prep'!$J$12 = "CD", LEN('Library Prep'!$B81)&gt;0), 'Library Prep'!$D81&amp;"", IF(LEN($H89)&gt;0, VLOOKUP(H89&amp;"-5", Indices!$F:$G, 2,FALSE), ""))</f>
        <v/>
      </c>
      <c r="J89" t="str">
        <f>IF(AND('Library Prep'!$J$12 &lt;&gt; "CD", LEN('Library Prep'!$D81)&gt;0), 'Library Prep'!$D81, "")</f>
        <v/>
      </c>
    </row>
    <row r="90" spans="2:10">
      <c r="B90" t="str">
        <f>IF(LEN('Library Prep'!$B82)&gt;0,'Library Prep'!$B82,"")</f>
        <v/>
      </c>
      <c r="C90" t="str">
        <f>IF(AND(LEN(TRIM('Library Prep'!$C$2)) &gt; 0, LEN(TRIM('Library Prep'!$B82))&gt;0), 'Library Prep'!$B82 &amp; "-" &amp; 'Library Prep'!$C$2, "")</f>
        <v/>
      </c>
      <c r="D90" t="str">
        <f>IF(AND(LEN('Library Prep'!$J82)&gt;0, LEN(TRIM('Library Prep'!$B82)) &gt; 0), IF('Library Prep'!$J$12="CD", 'Library Prep'!$K82, RIGHT('Library Prep'!$J82, 1)), "")</f>
        <v/>
      </c>
      <c r="E90" t="str">
        <f>IF(LEN($D90)=0, "", IF('Library Prep'!$J$12 = "CD", VLOOKUP($D90, Indices!$H$8:$J$103, 2, FALSE), 'Library Prep'!$K82))</f>
        <v/>
      </c>
      <c r="F90" t="str">
        <f ca="1">IF(AND('Library Prep'!$J$12="CD", LEN(E90)&gt;0),
VLOOKUP(E90, Indices!$F:$G, 2, FALSE),
IF(LEN(E90)&gt;0,LEFT(VLOOKUP(E90, OFFSET(Indices!$H$8:$J$103, 0, MATCH('Library Prep'!$J82, Indices!$H$6:$AF$6,0)-1), 2,FALSE),LEN(VLOOKUP(E90, OFFSET(Indices!$H$8:$J$103, 0, MATCH('Library Prep'!$J82, Indices!$H$6:$AF$6,0)-1), 2,FALSE))-2), ""))</f>
        <v/>
      </c>
      <c r="G90" t="str">
        <f ca="1">IF(AND('Library Prep'!$J$12="CD", LEN($D90)&gt;0), VLOOKUP($D90, Indices!$H$8:$J$103, 3, FALSE), IF(AND(LEN($D90)&gt;0, LEN($F90)&gt;0), VLOOKUP($F90&amp;"-7", Indices!$F:$G, 2,FALSE), ""))</f>
        <v/>
      </c>
      <c r="H90" t="str">
        <f ca="1">IF(AND('Library Prep'!$J$12="CD", LEN(G90)&gt;0), VLOOKUP(G90, Indices!$F:$G, 2, FALSE), F90)</f>
        <v/>
      </c>
      <c r="I90" t="str">
        <f ca="1">IF(AND('Library Prep'!$J$12 = "CD", LEN('Library Prep'!$B82)&gt;0), 'Library Prep'!$D82&amp;"", IF(LEN($H90)&gt;0, VLOOKUP(H90&amp;"-5", Indices!$F:$G, 2,FALSE), ""))</f>
        <v/>
      </c>
      <c r="J90" t="str">
        <f>IF(AND('Library Prep'!$J$12 &lt;&gt; "CD", LEN('Library Prep'!$D82)&gt;0), 'Library Prep'!$D82, "")</f>
        <v/>
      </c>
    </row>
    <row r="91" spans="2:10">
      <c r="B91" t="str">
        <f>IF(LEN('Library Prep'!$B83)&gt;0,'Library Prep'!$B83,"")</f>
        <v/>
      </c>
      <c r="C91" t="str">
        <f>IF(AND(LEN(TRIM('Library Prep'!$C$2)) &gt; 0, LEN(TRIM('Library Prep'!$B83))&gt;0), 'Library Prep'!$B83 &amp; "-" &amp; 'Library Prep'!$C$2, "")</f>
        <v/>
      </c>
      <c r="D91" t="str">
        <f>IF(AND(LEN('Library Prep'!$J83)&gt;0, LEN(TRIM('Library Prep'!$B83)) &gt; 0), IF('Library Prep'!$J$12="CD", 'Library Prep'!$K83, RIGHT('Library Prep'!$J83, 1)), "")</f>
        <v/>
      </c>
      <c r="E91" t="str">
        <f>IF(LEN($D91)=0, "", IF('Library Prep'!$J$12 = "CD", VLOOKUP($D91, Indices!$H$8:$J$103, 2, FALSE), 'Library Prep'!$K83))</f>
        <v/>
      </c>
      <c r="F91" t="str">
        <f ca="1">IF(AND('Library Prep'!$J$12="CD", LEN(E91)&gt;0),
VLOOKUP(E91, Indices!$F:$G, 2, FALSE),
IF(LEN(E91)&gt;0,LEFT(VLOOKUP(E91, OFFSET(Indices!$H$8:$J$103, 0, MATCH('Library Prep'!$J83, Indices!$H$6:$AF$6,0)-1), 2,FALSE),LEN(VLOOKUP(E91, OFFSET(Indices!$H$8:$J$103, 0, MATCH('Library Prep'!$J83, Indices!$H$6:$AF$6,0)-1), 2,FALSE))-2), ""))</f>
        <v/>
      </c>
      <c r="G91" t="str">
        <f ca="1">IF(AND('Library Prep'!$J$12="CD", LEN($D91)&gt;0), VLOOKUP($D91, Indices!$H$8:$J$103, 3, FALSE), IF(AND(LEN($D91)&gt;0, LEN($F91)&gt;0), VLOOKUP($F91&amp;"-7", Indices!$F:$G, 2,FALSE), ""))</f>
        <v/>
      </c>
      <c r="H91" t="str">
        <f ca="1">IF(AND('Library Prep'!$J$12="CD", LEN(G91)&gt;0), VLOOKUP(G91, Indices!$F:$G, 2, FALSE), F91)</f>
        <v/>
      </c>
      <c r="I91" t="str">
        <f ca="1">IF(AND('Library Prep'!$J$12 = "CD", LEN('Library Prep'!$B83)&gt;0), 'Library Prep'!$D83&amp;"", IF(LEN($H91)&gt;0, VLOOKUP(H91&amp;"-5", Indices!$F:$G, 2,FALSE), ""))</f>
        <v/>
      </c>
      <c r="J91" t="str">
        <f>IF(AND('Library Prep'!$J$12 &lt;&gt; "CD", LEN('Library Prep'!$D83)&gt;0), 'Library Prep'!$D83, "")</f>
        <v/>
      </c>
    </row>
    <row r="92" spans="2:10">
      <c r="B92" t="str">
        <f>IF(LEN('Library Prep'!$B84)&gt;0,'Library Prep'!$B84,"")</f>
        <v/>
      </c>
      <c r="C92" t="str">
        <f>IF(AND(LEN(TRIM('Library Prep'!$C$2)) &gt; 0, LEN(TRIM('Library Prep'!$B84))&gt;0), 'Library Prep'!$B84 &amp; "-" &amp; 'Library Prep'!$C$2, "")</f>
        <v/>
      </c>
      <c r="D92" t="str">
        <f>IF(AND(LEN('Library Prep'!$J84)&gt;0, LEN(TRIM('Library Prep'!$B84)) &gt; 0), IF('Library Prep'!$J$12="CD", 'Library Prep'!$K84, RIGHT('Library Prep'!$J84, 1)), "")</f>
        <v/>
      </c>
      <c r="E92" t="str">
        <f>IF(LEN($D92)=0, "", IF('Library Prep'!$J$12 = "CD", VLOOKUP($D92, Indices!$H$8:$J$103, 2, FALSE), 'Library Prep'!$K84))</f>
        <v/>
      </c>
      <c r="F92" t="str">
        <f ca="1">IF(AND('Library Prep'!$J$12="CD", LEN(E92)&gt;0),
VLOOKUP(E92, Indices!$F:$G, 2, FALSE),
IF(LEN(E92)&gt;0,LEFT(VLOOKUP(E92, OFFSET(Indices!$H$8:$J$103, 0, MATCH('Library Prep'!$J84, Indices!$H$6:$AF$6,0)-1), 2,FALSE),LEN(VLOOKUP(E92, OFFSET(Indices!$H$8:$J$103, 0, MATCH('Library Prep'!$J84, Indices!$H$6:$AF$6,0)-1), 2,FALSE))-2), ""))</f>
        <v/>
      </c>
      <c r="G92" t="str">
        <f ca="1">IF(AND('Library Prep'!$J$12="CD", LEN($D92)&gt;0), VLOOKUP($D92, Indices!$H$8:$J$103, 3, FALSE), IF(AND(LEN($D92)&gt;0, LEN($F92)&gt;0), VLOOKUP($F92&amp;"-7", Indices!$F:$G, 2,FALSE), ""))</f>
        <v/>
      </c>
      <c r="H92" t="str">
        <f ca="1">IF(AND('Library Prep'!$J$12="CD", LEN(G92)&gt;0), VLOOKUP(G92, Indices!$F:$G, 2, FALSE), F92)</f>
        <v/>
      </c>
      <c r="I92" t="str">
        <f ca="1">IF(AND('Library Prep'!$J$12 = "CD", LEN('Library Prep'!$B84)&gt;0), 'Library Prep'!$D84&amp;"", IF(LEN($H92)&gt;0, VLOOKUP(H92&amp;"-5", Indices!$F:$G, 2,FALSE), ""))</f>
        <v/>
      </c>
      <c r="J92" t="str">
        <f>IF(AND('Library Prep'!$J$12 &lt;&gt; "CD", LEN('Library Prep'!$D84)&gt;0), 'Library Prep'!$D84, "")</f>
        <v/>
      </c>
    </row>
    <row r="93" spans="2:10">
      <c r="B93" t="str">
        <f>IF(LEN('Library Prep'!$B85)&gt;0,'Library Prep'!$B85,"")</f>
        <v/>
      </c>
      <c r="C93" t="str">
        <f>IF(AND(LEN(TRIM('Library Prep'!$C$2)) &gt; 0, LEN(TRIM('Library Prep'!$B85))&gt;0), 'Library Prep'!$B85 &amp; "-" &amp; 'Library Prep'!$C$2, "")</f>
        <v/>
      </c>
      <c r="D93" t="str">
        <f>IF(AND(LEN('Library Prep'!$J85)&gt;0, LEN(TRIM('Library Prep'!$B85)) &gt; 0), IF('Library Prep'!$J$12="CD", 'Library Prep'!$K85, RIGHT('Library Prep'!$J85, 1)), "")</f>
        <v/>
      </c>
      <c r="E93" t="str">
        <f>IF(LEN($D93)=0, "", IF('Library Prep'!$J$12 = "CD", VLOOKUP($D93, Indices!$H$8:$J$103, 2, FALSE), 'Library Prep'!$K85))</f>
        <v/>
      </c>
      <c r="F93" t="str">
        <f ca="1">IF(AND('Library Prep'!$J$12="CD", LEN(E93)&gt;0),
VLOOKUP(E93, Indices!$F:$G, 2, FALSE),
IF(LEN(E93)&gt;0,LEFT(VLOOKUP(E93, OFFSET(Indices!$H$8:$J$103, 0, MATCH('Library Prep'!$J85, Indices!$H$6:$AF$6,0)-1), 2,FALSE),LEN(VLOOKUP(E93, OFFSET(Indices!$H$8:$J$103, 0, MATCH('Library Prep'!$J85, Indices!$H$6:$AF$6,0)-1), 2,FALSE))-2), ""))</f>
        <v/>
      </c>
      <c r="G93" t="str">
        <f ca="1">IF(AND('Library Prep'!$J$12="CD", LEN($D93)&gt;0), VLOOKUP($D93, Indices!$H$8:$J$103, 3, FALSE), IF(AND(LEN($D93)&gt;0, LEN($F93)&gt;0), VLOOKUP($F93&amp;"-7", Indices!$F:$G, 2,FALSE), ""))</f>
        <v/>
      </c>
      <c r="H93" t="str">
        <f ca="1">IF(AND('Library Prep'!$J$12="CD", LEN(G93)&gt;0), VLOOKUP(G93, Indices!$F:$G, 2, FALSE), F93)</f>
        <v/>
      </c>
      <c r="I93" t="str">
        <f ca="1">IF(AND('Library Prep'!$J$12 = "CD", LEN('Library Prep'!$B85)&gt;0), 'Library Prep'!$D85&amp;"", IF(LEN($H93)&gt;0, VLOOKUP(H93&amp;"-5", Indices!$F:$G, 2,FALSE), ""))</f>
        <v/>
      </c>
      <c r="J93" t="str">
        <f>IF(AND('Library Prep'!$J$12 &lt;&gt; "CD", LEN('Library Prep'!$D85)&gt;0), 'Library Prep'!$D85, "")</f>
        <v/>
      </c>
    </row>
    <row r="94" spans="2:10">
      <c r="B94" t="str">
        <f>IF(LEN('Library Prep'!$B86)&gt;0,'Library Prep'!$B86,"")</f>
        <v/>
      </c>
      <c r="C94" t="str">
        <f>IF(AND(LEN(TRIM('Library Prep'!$C$2)) &gt; 0, LEN(TRIM('Library Prep'!$B86))&gt;0), 'Library Prep'!$B86 &amp; "-" &amp; 'Library Prep'!$C$2, "")</f>
        <v/>
      </c>
      <c r="D94" t="str">
        <f>IF(AND(LEN('Library Prep'!$J86)&gt;0, LEN(TRIM('Library Prep'!$B86)) &gt; 0), IF('Library Prep'!$J$12="CD", 'Library Prep'!$K86, RIGHT('Library Prep'!$J86, 1)), "")</f>
        <v/>
      </c>
      <c r="E94" t="str">
        <f>IF(LEN($D94)=0, "", IF('Library Prep'!$J$12 = "CD", VLOOKUP($D94, Indices!$H$8:$J$103, 2, FALSE), 'Library Prep'!$K86))</f>
        <v/>
      </c>
      <c r="F94" t="str">
        <f ca="1">IF(AND('Library Prep'!$J$12="CD", LEN(E94)&gt;0),
VLOOKUP(E94, Indices!$F:$G, 2, FALSE),
IF(LEN(E94)&gt;0,LEFT(VLOOKUP(E94, OFFSET(Indices!$H$8:$J$103, 0, MATCH('Library Prep'!$J86, Indices!$H$6:$AF$6,0)-1), 2,FALSE),LEN(VLOOKUP(E94, OFFSET(Indices!$H$8:$J$103, 0, MATCH('Library Prep'!$J86, Indices!$H$6:$AF$6,0)-1), 2,FALSE))-2), ""))</f>
        <v/>
      </c>
      <c r="G94" t="str">
        <f ca="1">IF(AND('Library Prep'!$J$12="CD", LEN($D94)&gt;0), VLOOKUP($D94, Indices!$H$8:$J$103, 3, FALSE), IF(AND(LEN($D94)&gt;0, LEN($F94)&gt;0), VLOOKUP($F94&amp;"-7", Indices!$F:$G, 2,FALSE), ""))</f>
        <v/>
      </c>
      <c r="H94" t="str">
        <f ca="1">IF(AND('Library Prep'!$J$12="CD", LEN(G94)&gt;0), VLOOKUP(G94, Indices!$F:$G, 2, FALSE), F94)</f>
        <v/>
      </c>
      <c r="I94" t="str">
        <f ca="1">IF(AND('Library Prep'!$J$12 = "CD", LEN('Library Prep'!$B86)&gt;0), 'Library Prep'!$D86&amp;"", IF(LEN($H94)&gt;0, VLOOKUP(H94&amp;"-5", Indices!$F:$G, 2,FALSE), ""))</f>
        <v/>
      </c>
      <c r="J94" t="str">
        <f>IF(AND('Library Prep'!$J$12 &lt;&gt; "CD", LEN('Library Prep'!$D86)&gt;0), 'Library Prep'!$D86, "")</f>
        <v/>
      </c>
    </row>
    <row r="95" spans="2:10">
      <c r="B95" t="str">
        <f>IF(LEN('Library Prep'!$B87)&gt;0,'Library Prep'!$B87,"")</f>
        <v/>
      </c>
      <c r="C95" t="str">
        <f>IF(AND(LEN(TRIM('Library Prep'!$C$2)) &gt; 0, LEN(TRIM('Library Prep'!$B87))&gt;0), 'Library Prep'!$B87 &amp; "-" &amp; 'Library Prep'!$C$2, "")</f>
        <v/>
      </c>
      <c r="D95" t="str">
        <f>IF(AND(LEN('Library Prep'!$J87)&gt;0, LEN(TRIM('Library Prep'!$B87)) &gt; 0), IF('Library Prep'!$J$12="CD", 'Library Prep'!$K87, RIGHT('Library Prep'!$J87, 1)), "")</f>
        <v/>
      </c>
      <c r="E95" t="str">
        <f>IF(LEN($D95)=0, "", IF('Library Prep'!$J$12 = "CD", VLOOKUP($D95, Indices!$H$8:$J$103, 2, FALSE), 'Library Prep'!$K87))</f>
        <v/>
      </c>
      <c r="F95" t="str">
        <f ca="1">IF(AND('Library Prep'!$J$12="CD", LEN(E95)&gt;0),
VLOOKUP(E95, Indices!$F:$G, 2, FALSE),
IF(LEN(E95)&gt;0,LEFT(VLOOKUP(E95, OFFSET(Indices!$H$8:$J$103, 0, MATCH('Library Prep'!$J87, Indices!$H$6:$AF$6,0)-1), 2,FALSE),LEN(VLOOKUP(E95, OFFSET(Indices!$H$8:$J$103, 0, MATCH('Library Prep'!$J87, Indices!$H$6:$AF$6,0)-1), 2,FALSE))-2), ""))</f>
        <v/>
      </c>
      <c r="G95" t="str">
        <f ca="1">IF(AND('Library Prep'!$J$12="CD", LEN($D95)&gt;0), VLOOKUP($D95, Indices!$H$8:$J$103, 3, FALSE), IF(AND(LEN($D95)&gt;0, LEN($F95)&gt;0), VLOOKUP($F95&amp;"-7", Indices!$F:$G, 2,FALSE), ""))</f>
        <v/>
      </c>
      <c r="H95" t="str">
        <f ca="1">IF(AND('Library Prep'!$J$12="CD", LEN(G95)&gt;0), VLOOKUP(G95, Indices!$F:$G, 2, FALSE), F95)</f>
        <v/>
      </c>
      <c r="I95" t="str">
        <f ca="1">IF(AND('Library Prep'!$J$12 = "CD", LEN('Library Prep'!$B87)&gt;0), 'Library Prep'!$D87&amp;"", IF(LEN($H95)&gt;0, VLOOKUP(H95&amp;"-5", Indices!$F:$G, 2,FALSE), ""))</f>
        <v/>
      </c>
      <c r="J95" t="str">
        <f>IF(AND('Library Prep'!$J$12 &lt;&gt; "CD", LEN('Library Prep'!$D87)&gt;0), 'Library Prep'!$D87, "")</f>
        <v/>
      </c>
    </row>
    <row r="96" spans="2:10">
      <c r="B96" t="str">
        <f>IF(LEN('Library Prep'!$B88)&gt;0,'Library Prep'!$B88,"")</f>
        <v/>
      </c>
      <c r="C96" t="str">
        <f>IF(AND(LEN(TRIM('Library Prep'!$C$2)) &gt; 0, LEN(TRIM('Library Prep'!$B88))&gt;0), 'Library Prep'!$B88 &amp; "-" &amp; 'Library Prep'!$C$2, "")</f>
        <v/>
      </c>
      <c r="D96" t="str">
        <f>IF(AND(LEN('Library Prep'!$J88)&gt;0, LEN(TRIM('Library Prep'!$B88)) &gt; 0), IF('Library Prep'!$J$12="CD", 'Library Prep'!$K88, RIGHT('Library Prep'!$J88, 1)), "")</f>
        <v/>
      </c>
      <c r="E96" t="str">
        <f>IF(LEN($D96)=0, "", IF('Library Prep'!$J$12 = "CD", VLOOKUP($D96, Indices!$H$8:$J$103, 2, FALSE), 'Library Prep'!$K88))</f>
        <v/>
      </c>
      <c r="F96" t="str">
        <f ca="1">IF(AND('Library Prep'!$J$12="CD", LEN(E96)&gt;0),
VLOOKUP(E96, Indices!$F:$G, 2, FALSE),
IF(LEN(E96)&gt;0,LEFT(VLOOKUP(E96, OFFSET(Indices!$H$8:$J$103, 0, MATCH('Library Prep'!$J88, Indices!$H$6:$AF$6,0)-1), 2,FALSE),LEN(VLOOKUP(E96, OFFSET(Indices!$H$8:$J$103, 0, MATCH('Library Prep'!$J88, Indices!$H$6:$AF$6,0)-1), 2,FALSE))-2), ""))</f>
        <v/>
      </c>
      <c r="G96" t="str">
        <f ca="1">IF(AND('Library Prep'!$J$12="CD", LEN($D96)&gt;0), VLOOKUP($D96, Indices!$H$8:$J$103, 3, FALSE), IF(AND(LEN($D96)&gt;0, LEN($F96)&gt;0), VLOOKUP($F96&amp;"-7", Indices!$F:$G, 2,FALSE), ""))</f>
        <v/>
      </c>
      <c r="H96" t="str">
        <f ca="1">IF(AND('Library Prep'!$J$12="CD", LEN(G96)&gt;0), VLOOKUP(G96, Indices!$F:$G, 2, FALSE), F96)</f>
        <v/>
      </c>
      <c r="I96" t="str">
        <f ca="1">IF(AND('Library Prep'!$J$12 = "CD", LEN('Library Prep'!$B88)&gt;0), 'Library Prep'!$D88&amp;"", IF(LEN($H96)&gt;0, VLOOKUP(H96&amp;"-5", Indices!$F:$G, 2,FALSE), ""))</f>
        <v/>
      </c>
      <c r="J96" t="str">
        <f>IF(AND('Library Prep'!$J$12 &lt;&gt; "CD", LEN('Library Prep'!$D88)&gt;0), 'Library Prep'!$D88, "")</f>
        <v/>
      </c>
    </row>
    <row r="97" spans="2:10">
      <c r="B97" t="str">
        <f>IF(LEN('Library Prep'!$B89)&gt;0,'Library Prep'!$B89,"")</f>
        <v/>
      </c>
      <c r="C97" t="str">
        <f>IF(AND(LEN(TRIM('Library Prep'!$C$2)) &gt; 0, LEN(TRIM('Library Prep'!$B89))&gt;0), 'Library Prep'!$B89 &amp; "-" &amp; 'Library Prep'!$C$2, "")</f>
        <v/>
      </c>
      <c r="D97" t="str">
        <f>IF(AND(LEN('Library Prep'!$J89)&gt;0, LEN(TRIM('Library Prep'!$B89)) &gt; 0), IF('Library Prep'!$J$12="CD", 'Library Prep'!$K89, RIGHT('Library Prep'!$J89, 1)), "")</f>
        <v/>
      </c>
      <c r="E97" t="str">
        <f>IF(LEN($D97)=0, "", IF('Library Prep'!$J$12 = "CD", VLOOKUP($D97, Indices!$H$8:$J$103, 2, FALSE), 'Library Prep'!$K89))</f>
        <v/>
      </c>
      <c r="F97" t="str">
        <f ca="1">IF(AND('Library Prep'!$J$12="CD", LEN(E97)&gt;0),
VLOOKUP(E97, Indices!$F:$G, 2, FALSE),
IF(LEN(E97)&gt;0,LEFT(VLOOKUP(E97, OFFSET(Indices!$H$8:$J$103, 0, MATCH('Library Prep'!$J89, Indices!$H$6:$AF$6,0)-1), 2,FALSE),LEN(VLOOKUP(E97, OFFSET(Indices!$H$8:$J$103, 0, MATCH('Library Prep'!$J89, Indices!$H$6:$AF$6,0)-1), 2,FALSE))-2), ""))</f>
        <v/>
      </c>
      <c r="G97" t="str">
        <f ca="1">IF(AND('Library Prep'!$J$12="CD", LEN($D97)&gt;0), VLOOKUP($D97, Indices!$H$8:$J$103, 3, FALSE), IF(AND(LEN($D97)&gt;0, LEN($F97)&gt;0), VLOOKUP($F97&amp;"-7", Indices!$F:$G, 2,FALSE), ""))</f>
        <v/>
      </c>
      <c r="H97" t="str">
        <f ca="1">IF(AND('Library Prep'!$J$12="CD", LEN(G97)&gt;0), VLOOKUP(G97, Indices!$F:$G, 2, FALSE), F97)</f>
        <v/>
      </c>
      <c r="I97" t="str">
        <f ca="1">IF(AND('Library Prep'!$J$12 = "CD", LEN('Library Prep'!$B89)&gt;0), 'Library Prep'!$D89&amp;"", IF(LEN($H97)&gt;0, VLOOKUP(H97&amp;"-5", Indices!$F:$G, 2,FALSE), ""))</f>
        <v/>
      </c>
      <c r="J97" t="str">
        <f>IF(AND('Library Prep'!$J$12 &lt;&gt; "CD", LEN('Library Prep'!$D89)&gt;0), 'Library Prep'!$D89, "")</f>
        <v/>
      </c>
    </row>
    <row r="98" spans="2:10">
      <c r="B98" t="str">
        <f>IF(LEN('Library Prep'!$B90)&gt;0,'Library Prep'!$B90,"")</f>
        <v/>
      </c>
      <c r="C98" t="str">
        <f>IF(AND(LEN(TRIM('Library Prep'!$C$2)) &gt; 0, LEN(TRIM('Library Prep'!$B90))&gt;0), 'Library Prep'!$B90 &amp; "-" &amp; 'Library Prep'!$C$2, "")</f>
        <v/>
      </c>
      <c r="D98" t="str">
        <f>IF(AND(LEN('Library Prep'!$J90)&gt;0, LEN(TRIM('Library Prep'!$B90)) &gt; 0), IF('Library Prep'!$J$12="CD", 'Library Prep'!$K90, RIGHT('Library Prep'!$J90, 1)), "")</f>
        <v/>
      </c>
      <c r="E98" t="str">
        <f>IF(LEN($D98)=0, "", IF('Library Prep'!$J$12 = "CD", VLOOKUP($D98, Indices!$H$8:$J$103, 2, FALSE), 'Library Prep'!$K90))</f>
        <v/>
      </c>
      <c r="F98" t="str">
        <f ca="1">IF(AND('Library Prep'!$J$12="CD", LEN(E98)&gt;0),
VLOOKUP(E98, Indices!$F:$G, 2, FALSE),
IF(LEN(E98)&gt;0,LEFT(VLOOKUP(E98, OFFSET(Indices!$H$8:$J$103, 0, MATCH('Library Prep'!$J90, Indices!$H$6:$AF$6,0)-1), 2,FALSE),LEN(VLOOKUP(E98, OFFSET(Indices!$H$8:$J$103, 0, MATCH('Library Prep'!$J90, Indices!$H$6:$AF$6,0)-1), 2,FALSE))-2), ""))</f>
        <v/>
      </c>
      <c r="G98" t="str">
        <f ca="1">IF(AND('Library Prep'!$J$12="CD", LEN($D98)&gt;0), VLOOKUP($D98, Indices!$H$8:$J$103, 3, FALSE), IF(AND(LEN($D98)&gt;0, LEN($F98)&gt;0), VLOOKUP($F98&amp;"-7", Indices!$F:$G, 2,FALSE), ""))</f>
        <v/>
      </c>
      <c r="H98" t="str">
        <f ca="1">IF(AND('Library Prep'!$J$12="CD", LEN(G98)&gt;0), VLOOKUP(G98, Indices!$F:$G, 2, FALSE), F98)</f>
        <v/>
      </c>
      <c r="I98" t="str">
        <f ca="1">IF(AND('Library Prep'!$J$12 = "CD", LEN('Library Prep'!$B90)&gt;0), 'Library Prep'!$D90&amp;"", IF(LEN($H98)&gt;0, VLOOKUP(H98&amp;"-5", Indices!$F:$G, 2,FALSE), ""))</f>
        <v/>
      </c>
      <c r="J98" t="str">
        <f>IF(AND('Library Prep'!$J$12 &lt;&gt; "CD", LEN('Library Prep'!$D90)&gt;0), 'Library Prep'!$D90, "")</f>
        <v/>
      </c>
    </row>
    <row r="99" spans="2:10">
      <c r="B99" t="str">
        <f>IF(LEN('Library Prep'!$B91)&gt;0,'Library Prep'!$B91,"")</f>
        <v/>
      </c>
      <c r="C99" t="str">
        <f>IF(AND(LEN(TRIM('Library Prep'!$C$2)) &gt; 0, LEN(TRIM('Library Prep'!$B91))&gt;0), 'Library Prep'!$B91 &amp; "-" &amp; 'Library Prep'!$C$2, "")</f>
        <v/>
      </c>
      <c r="D99" t="str">
        <f>IF(AND(LEN('Library Prep'!$J91)&gt;0, LEN(TRIM('Library Prep'!$B91)) &gt; 0), IF('Library Prep'!$J$12="CD", 'Library Prep'!$K91, RIGHT('Library Prep'!$J91, 1)), "")</f>
        <v/>
      </c>
      <c r="E99" t="str">
        <f>IF(LEN($D99)=0, "", IF('Library Prep'!$J$12 = "CD", VLOOKUP($D99, Indices!$H$8:$J$103, 2, FALSE), 'Library Prep'!$K91))</f>
        <v/>
      </c>
      <c r="F99" t="str">
        <f ca="1">IF(AND('Library Prep'!$J$12="CD", LEN(E99)&gt;0),
VLOOKUP(E99, Indices!$F:$G, 2, FALSE),
IF(LEN(E99)&gt;0,LEFT(VLOOKUP(E99, OFFSET(Indices!$H$8:$J$103, 0, MATCH('Library Prep'!$J91, Indices!$H$6:$AF$6,0)-1), 2,FALSE),LEN(VLOOKUP(E99, OFFSET(Indices!$H$8:$J$103, 0, MATCH('Library Prep'!$J91, Indices!$H$6:$AF$6,0)-1), 2,FALSE))-2), ""))</f>
        <v/>
      </c>
      <c r="G99" t="str">
        <f ca="1">IF(AND('Library Prep'!$J$12="CD", LEN($D99)&gt;0), VLOOKUP($D99, Indices!$H$8:$J$103, 3, FALSE), IF(AND(LEN($D99)&gt;0, LEN($F99)&gt;0), VLOOKUP($F99&amp;"-7", Indices!$F:$G, 2,FALSE), ""))</f>
        <v/>
      </c>
      <c r="H99" t="str">
        <f ca="1">IF(AND('Library Prep'!$J$12="CD", LEN(G99)&gt;0), VLOOKUP(G99, Indices!$F:$G, 2, FALSE), F99)</f>
        <v/>
      </c>
      <c r="I99" t="str">
        <f ca="1">IF(AND('Library Prep'!$J$12 = "CD", LEN('Library Prep'!$B91)&gt;0), 'Library Prep'!$D91&amp;"", IF(LEN($H99)&gt;0, VLOOKUP(H99&amp;"-5", Indices!$F:$G, 2,FALSE), ""))</f>
        <v/>
      </c>
      <c r="J99" t="str">
        <f>IF(AND('Library Prep'!$J$12 &lt;&gt; "CD", LEN('Library Prep'!$D91)&gt;0), 'Library Prep'!$D91, "")</f>
        <v/>
      </c>
    </row>
    <row r="100" spans="2:10">
      <c r="B100" t="str">
        <f>IF(LEN('Library Prep'!$B92)&gt;0,'Library Prep'!$B92,"")</f>
        <v/>
      </c>
      <c r="C100" t="str">
        <f>IF(AND(LEN(TRIM('Library Prep'!$C$2)) &gt; 0, LEN(TRIM('Library Prep'!$B92))&gt;0), 'Library Prep'!$B92 &amp; "-" &amp; 'Library Prep'!$C$2, "")</f>
        <v/>
      </c>
      <c r="D100" t="str">
        <f>IF(AND(LEN('Library Prep'!$J92)&gt;0, LEN(TRIM('Library Prep'!$B92)) &gt; 0), IF('Library Prep'!$J$12="CD", 'Library Prep'!$K92, RIGHT('Library Prep'!$J92, 1)), "")</f>
        <v/>
      </c>
      <c r="E100" t="str">
        <f>IF(LEN($D100)=0, "", IF('Library Prep'!$J$12 = "CD", VLOOKUP($D100, Indices!$H$8:$J$103, 2, FALSE), 'Library Prep'!$K92))</f>
        <v/>
      </c>
      <c r="F100" t="str">
        <f ca="1">IF(AND('Library Prep'!$J$12="CD", LEN(E100)&gt;0),
VLOOKUP(E100, Indices!$F:$G, 2, FALSE),
IF(LEN(E100)&gt;0,LEFT(VLOOKUP(E100, OFFSET(Indices!$H$8:$J$103, 0, MATCH('Library Prep'!$J92, Indices!$H$6:$AF$6,0)-1), 2,FALSE),LEN(VLOOKUP(E100, OFFSET(Indices!$H$8:$J$103, 0, MATCH('Library Prep'!$J92, Indices!$H$6:$AF$6,0)-1), 2,FALSE))-2), ""))</f>
        <v/>
      </c>
      <c r="G100" t="str">
        <f ca="1">IF(AND('Library Prep'!$J$12="CD", LEN($D100)&gt;0), VLOOKUP($D100, Indices!$H$8:$J$103, 3, FALSE), IF(AND(LEN($D100)&gt;0, LEN($F100)&gt;0), VLOOKUP($F100&amp;"-7", Indices!$F:$G, 2,FALSE), ""))</f>
        <v/>
      </c>
      <c r="H100" t="str">
        <f ca="1">IF(AND('Library Prep'!$J$12="CD", LEN(G100)&gt;0), VLOOKUP(G100, Indices!$F:$G, 2, FALSE), F100)</f>
        <v/>
      </c>
      <c r="I100" t="str">
        <f ca="1">IF(AND('Library Prep'!$J$12 = "CD", LEN('Library Prep'!$B92)&gt;0), 'Library Prep'!$D92&amp;"", IF(LEN($H100)&gt;0, VLOOKUP(H100&amp;"-5", Indices!$F:$G, 2,FALSE), ""))</f>
        <v/>
      </c>
      <c r="J100" t="str">
        <f>IF(AND('Library Prep'!$J$12 &lt;&gt; "CD", LEN('Library Prep'!$D92)&gt;0), 'Library Prep'!$D92, "")</f>
        <v/>
      </c>
    </row>
    <row r="101" spans="2:10">
      <c r="B101" t="str">
        <f>IF(LEN('Library Prep'!$B93)&gt;0,'Library Prep'!$B93,"")</f>
        <v/>
      </c>
      <c r="C101" t="str">
        <f>IF(AND(LEN(TRIM('Library Prep'!$C$2)) &gt; 0, LEN(TRIM('Library Prep'!$B93))&gt;0), 'Library Prep'!$B93 &amp; "-" &amp; 'Library Prep'!$C$2, "")</f>
        <v/>
      </c>
      <c r="D101" t="str">
        <f>IF(AND(LEN('Library Prep'!$J93)&gt;0, LEN(TRIM('Library Prep'!$B93)) &gt; 0), IF('Library Prep'!$J$12="CD", 'Library Prep'!$K93, RIGHT('Library Prep'!$J93, 1)), "")</f>
        <v/>
      </c>
      <c r="E101" t="str">
        <f>IF(LEN($D101)=0, "", IF('Library Prep'!$J$12 = "CD", VLOOKUP($D101, Indices!$H$8:$J$103, 2, FALSE), 'Library Prep'!$K93))</f>
        <v/>
      </c>
      <c r="F101" t="str">
        <f ca="1">IF(AND('Library Prep'!$J$12="CD", LEN(E101)&gt;0),
VLOOKUP(E101, Indices!$F:$G, 2, FALSE),
IF(LEN(E101)&gt;0,LEFT(VLOOKUP(E101, OFFSET(Indices!$H$8:$J$103, 0, MATCH('Library Prep'!$J93, Indices!$H$6:$AF$6,0)-1), 2,FALSE),LEN(VLOOKUP(E101, OFFSET(Indices!$H$8:$J$103, 0, MATCH('Library Prep'!$J93, Indices!$H$6:$AF$6,0)-1), 2,FALSE))-2), ""))</f>
        <v/>
      </c>
      <c r="G101" t="str">
        <f ca="1">IF(AND('Library Prep'!$J$12="CD", LEN($D101)&gt;0), VLOOKUP($D101, Indices!$H$8:$J$103, 3, FALSE), IF(AND(LEN($D101)&gt;0, LEN($F101)&gt;0), VLOOKUP($F101&amp;"-7", Indices!$F:$G, 2,FALSE), ""))</f>
        <v/>
      </c>
      <c r="H101" t="str">
        <f ca="1">IF(AND('Library Prep'!$J$12="CD", LEN(G101)&gt;0), VLOOKUP(G101, Indices!$F:$G, 2, FALSE), F101)</f>
        <v/>
      </c>
      <c r="I101" t="str">
        <f ca="1">IF(AND('Library Prep'!$J$12 = "CD", LEN('Library Prep'!$B93)&gt;0), 'Library Prep'!$D93&amp;"", IF(LEN($H101)&gt;0, VLOOKUP(H101&amp;"-5", Indices!$F:$G, 2,FALSE), ""))</f>
        <v/>
      </c>
      <c r="J101" t="str">
        <f>IF(AND('Library Prep'!$J$12 &lt;&gt; "CD", LEN('Library Prep'!$D93)&gt;0), 'Library Prep'!$D93, "")</f>
        <v/>
      </c>
    </row>
    <row r="102" spans="2:10">
      <c r="B102" t="str">
        <f>IF(LEN('Library Prep'!$B94)&gt;0,'Library Prep'!$B94,"")</f>
        <v/>
      </c>
      <c r="C102" t="str">
        <f>IF(AND(LEN(TRIM('Library Prep'!$C$2)) &gt; 0, LEN(TRIM('Library Prep'!$B94))&gt;0), 'Library Prep'!$B94 &amp; "-" &amp; 'Library Prep'!$C$2, "")</f>
        <v/>
      </c>
      <c r="D102" t="str">
        <f>IF(AND(LEN('Library Prep'!$J94)&gt;0, LEN(TRIM('Library Prep'!$B94)) &gt; 0), IF('Library Prep'!$J$12="CD", 'Library Prep'!$K94, RIGHT('Library Prep'!$J94, 1)), "")</f>
        <v/>
      </c>
      <c r="E102" t="str">
        <f>IF(LEN($D102)=0, "", IF('Library Prep'!$J$12 = "CD", VLOOKUP($D102, Indices!$H$8:$J$103, 2, FALSE), 'Library Prep'!$K94))</f>
        <v/>
      </c>
      <c r="F102" t="str">
        <f ca="1">IF(AND('Library Prep'!$J$12="CD", LEN(E102)&gt;0),
VLOOKUP(E102, Indices!$F:$G, 2, FALSE),
IF(LEN(E102)&gt;0,LEFT(VLOOKUP(E102, OFFSET(Indices!$H$8:$J$103, 0, MATCH('Library Prep'!$J94, Indices!$H$6:$AF$6,0)-1), 2,FALSE),LEN(VLOOKUP(E102, OFFSET(Indices!$H$8:$J$103, 0, MATCH('Library Prep'!$J94, Indices!$H$6:$AF$6,0)-1), 2,FALSE))-2), ""))</f>
        <v/>
      </c>
      <c r="G102" t="str">
        <f ca="1">IF(AND('Library Prep'!$J$12="CD", LEN($D102)&gt;0), VLOOKUP($D102, Indices!$H$8:$J$103, 3, FALSE), IF(AND(LEN($D102)&gt;0, LEN($F102)&gt;0), VLOOKUP($F102&amp;"-7", Indices!$F:$G, 2,FALSE), ""))</f>
        <v/>
      </c>
      <c r="H102" t="str">
        <f ca="1">IF(AND('Library Prep'!$J$12="CD", LEN(G102)&gt;0), VLOOKUP(G102, Indices!$F:$G, 2, FALSE), F102)</f>
        <v/>
      </c>
      <c r="I102" t="str">
        <f ca="1">IF(AND('Library Prep'!$J$12 = "CD", LEN('Library Prep'!$B94)&gt;0), 'Library Prep'!$D94&amp;"", IF(LEN($H102)&gt;0, VLOOKUP(H102&amp;"-5", Indices!$F:$G, 2,FALSE), ""))</f>
        <v/>
      </c>
      <c r="J102" t="str">
        <f>IF(AND('Library Prep'!$J$12 &lt;&gt; "CD", LEN('Library Prep'!$D94)&gt;0), 'Library Prep'!$D94, "")</f>
        <v/>
      </c>
    </row>
    <row r="103" spans="2:10">
      <c r="B103" t="str">
        <f>IF(LEN('Library Prep'!$B95)&gt;0,'Library Prep'!$B95,"")</f>
        <v/>
      </c>
      <c r="C103" t="str">
        <f>IF(AND(LEN(TRIM('Library Prep'!$C$2)) &gt; 0, LEN(TRIM('Library Prep'!$B95))&gt;0), 'Library Prep'!$B95 &amp; "-" &amp; 'Library Prep'!$C$2, "")</f>
        <v/>
      </c>
      <c r="D103" t="str">
        <f>IF(AND(LEN('Library Prep'!$J95)&gt;0, LEN(TRIM('Library Prep'!$B95)) &gt; 0), IF('Library Prep'!$J$12="CD", 'Library Prep'!$K95, RIGHT('Library Prep'!$J95, 1)), "")</f>
        <v/>
      </c>
      <c r="E103" t="str">
        <f>IF(LEN($D103)=0, "", IF('Library Prep'!$J$12 = "CD", VLOOKUP($D103, Indices!$H$8:$J$103, 2, FALSE), 'Library Prep'!$K95))</f>
        <v/>
      </c>
      <c r="F103" t="str">
        <f ca="1">IF(AND('Library Prep'!$J$12="CD", LEN(E103)&gt;0),
VLOOKUP(E103, Indices!$F:$G, 2, FALSE),
IF(LEN(E103)&gt;0,LEFT(VLOOKUP(E103, OFFSET(Indices!$H$8:$J$103, 0, MATCH('Library Prep'!$J95, Indices!$H$6:$AF$6,0)-1), 2,FALSE),LEN(VLOOKUP(E103, OFFSET(Indices!$H$8:$J$103, 0, MATCH('Library Prep'!$J95, Indices!$H$6:$AF$6,0)-1), 2,FALSE))-2), ""))</f>
        <v/>
      </c>
      <c r="G103" t="str">
        <f ca="1">IF(AND('Library Prep'!$J$12="CD", LEN($D103)&gt;0), VLOOKUP($D103, Indices!$H$8:$J$103, 3, FALSE), IF(AND(LEN($D103)&gt;0, LEN($F103)&gt;0), VLOOKUP($F103&amp;"-7", Indices!$F:$G, 2,FALSE), ""))</f>
        <v/>
      </c>
      <c r="H103" t="str">
        <f ca="1">IF(AND('Library Prep'!$J$12="CD", LEN(G103)&gt;0), VLOOKUP(G103, Indices!$F:$G, 2, FALSE), F103)</f>
        <v/>
      </c>
      <c r="I103" t="str">
        <f ca="1">IF(AND('Library Prep'!$J$12 = "CD", LEN('Library Prep'!$B95)&gt;0), 'Library Prep'!$D95&amp;"", IF(LEN($H103)&gt;0, VLOOKUP(H103&amp;"-5", Indices!$F:$G, 2,FALSE), ""))</f>
        <v/>
      </c>
      <c r="J103" t="str">
        <f>IF(AND('Library Prep'!$J$12 &lt;&gt; "CD", LEN('Library Prep'!$D95)&gt;0), 'Library Prep'!$D95, "")</f>
        <v/>
      </c>
    </row>
    <row r="104" spans="2:10">
      <c r="B104" t="str">
        <f>IF(LEN('Library Prep'!$B96)&gt;0,'Library Prep'!$B96,"")</f>
        <v/>
      </c>
      <c r="C104" t="str">
        <f>IF(AND(LEN(TRIM('Library Prep'!$C$2)) &gt; 0, LEN(TRIM('Library Prep'!$B96))&gt;0), 'Library Prep'!$B96 &amp; "-" &amp; 'Library Prep'!$C$2, "")</f>
        <v/>
      </c>
      <c r="D104" t="str">
        <f>IF(AND(LEN('Library Prep'!$J96)&gt;0, LEN(TRIM('Library Prep'!$B96)) &gt; 0), IF('Library Prep'!$J$12="CD", 'Library Prep'!$K96, RIGHT('Library Prep'!$J96, 1)), "")</f>
        <v/>
      </c>
      <c r="E104" t="str">
        <f>IF(LEN($D104)=0, "", IF('Library Prep'!$J$12 = "CD", VLOOKUP($D104, Indices!$H$8:$J$103, 2, FALSE), 'Library Prep'!$K96))</f>
        <v/>
      </c>
      <c r="F104" t="str">
        <f ca="1">IF(AND('Library Prep'!$J$12="CD", LEN(E104)&gt;0),
VLOOKUP(E104, Indices!$F:$G, 2, FALSE),
IF(LEN(E104)&gt;0,LEFT(VLOOKUP(E104, OFFSET(Indices!$H$8:$J$103, 0, MATCH('Library Prep'!$J96, Indices!$H$6:$AF$6,0)-1), 2,FALSE),LEN(VLOOKUP(E104, OFFSET(Indices!$H$8:$J$103, 0, MATCH('Library Prep'!$J96, Indices!$H$6:$AF$6,0)-1), 2,FALSE))-2), ""))</f>
        <v/>
      </c>
      <c r="G104" t="str">
        <f ca="1">IF(AND('Library Prep'!$J$12="CD", LEN($D104)&gt;0), VLOOKUP($D104, Indices!$H$8:$J$103, 3, FALSE), IF(AND(LEN($D104)&gt;0, LEN($F104)&gt;0), VLOOKUP($F104&amp;"-7", Indices!$F:$G, 2,FALSE), ""))</f>
        <v/>
      </c>
      <c r="H104" t="str">
        <f ca="1">IF(AND('Library Prep'!$J$12="CD", LEN(G104)&gt;0), VLOOKUP(G104, Indices!$F:$G, 2, FALSE), F104)</f>
        <v/>
      </c>
      <c r="I104" t="str">
        <f ca="1">IF(AND('Library Prep'!$J$12 = "CD", LEN('Library Prep'!$B96)&gt;0), 'Library Prep'!$D96&amp;"", IF(LEN($H104)&gt;0, VLOOKUP(H104&amp;"-5", Indices!$F:$G, 2,FALSE), ""))</f>
        <v/>
      </c>
      <c r="J104" t="str">
        <f>IF(AND('Library Prep'!$J$12 &lt;&gt; "CD", LEN('Library Prep'!$D96)&gt;0), 'Library Prep'!$D96, "")</f>
        <v/>
      </c>
    </row>
    <row r="105" spans="2:10">
      <c r="B105" t="str">
        <f>IF(LEN('Library Prep'!$B97)&gt;0,'Library Prep'!$B97,"")</f>
        <v/>
      </c>
      <c r="C105" t="str">
        <f>IF(AND(LEN(TRIM('Library Prep'!$C$2)) &gt; 0, LEN(TRIM('Library Prep'!$B97))&gt;0), 'Library Prep'!$B97 &amp; "-" &amp; 'Library Prep'!$C$2, "")</f>
        <v/>
      </c>
      <c r="D105" t="str">
        <f>IF(AND(LEN('Library Prep'!$J97)&gt;0, LEN(TRIM('Library Prep'!$B97)) &gt; 0), IF('Library Prep'!$J$12="CD", 'Library Prep'!$K97, RIGHT('Library Prep'!$J97, 1)), "")</f>
        <v/>
      </c>
      <c r="E105" t="str">
        <f>IF(LEN($D105)=0, "", IF('Library Prep'!$J$12 = "CD", VLOOKUP($D105, Indices!$H$8:$J$103, 2, FALSE), 'Library Prep'!$K97))</f>
        <v/>
      </c>
      <c r="F105" t="str">
        <f ca="1">IF(AND('Library Prep'!$J$12="CD", LEN(E105)&gt;0),
VLOOKUP(E105, Indices!$F:$G, 2, FALSE),
IF(LEN(E105)&gt;0,LEFT(VLOOKUP(E105, OFFSET(Indices!$H$8:$J$103, 0, MATCH('Library Prep'!$J97, Indices!$H$6:$AF$6,0)-1), 2,FALSE),LEN(VLOOKUP(E105, OFFSET(Indices!$H$8:$J$103, 0, MATCH('Library Prep'!$J97, Indices!$H$6:$AF$6,0)-1), 2,FALSE))-2), ""))</f>
        <v/>
      </c>
      <c r="G105" t="str">
        <f ca="1">IF(AND('Library Prep'!$J$12="CD", LEN($D105)&gt;0), VLOOKUP($D105, Indices!$H$8:$J$103, 3, FALSE), IF(AND(LEN($D105)&gt;0, LEN($F105)&gt;0), VLOOKUP($F105&amp;"-7", Indices!$F:$G, 2,FALSE), ""))</f>
        <v/>
      </c>
      <c r="H105" t="str">
        <f ca="1">IF(AND('Library Prep'!$J$12="CD", LEN(G105)&gt;0), VLOOKUP(G105, Indices!$F:$G, 2, FALSE), F105)</f>
        <v/>
      </c>
      <c r="I105" t="str">
        <f ca="1">IF(AND('Library Prep'!$J$12 = "CD", LEN('Library Prep'!$B97)&gt;0), 'Library Prep'!$D97&amp;"", IF(LEN($H105)&gt;0, VLOOKUP(H105&amp;"-5", Indices!$F:$G, 2,FALSE), ""))</f>
        <v/>
      </c>
      <c r="J105" t="str">
        <f>IF(AND('Library Prep'!$J$12 &lt;&gt; "CD", LEN('Library Prep'!$D97)&gt;0), 'Library Prep'!$D97, "")</f>
        <v/>
      </c>
    </row>
    <row r="106" spans="2:10">
      <c r="B106" t="str">
        <f>IF(LEN('Library Prep'!$B98)&gt;0,'Library Prep'!$B98,"")</f>
        <v/>
      </c>
      <c r="C106" t="str">
        <f>IF(AND(LEN(TRIM('Library Prep'!$C$2)) &gt; 0, LEN(TRIM('Library Prep'!$B98))&gt;0), 'Library Prep'!$B98 &amp; "-" &amp; 'Library Prep'!$C$2, "")</f>
        <v/>
      </c>
      <c r="D106" t="str">
        <f>IF(AND(LEN('Library Prep'!$J98)&gt;0, LEN(TRIM('Library Prep'!$B98)) &gt; 0), IF('Library Prep'!$J$12="CD", 'Library Prep'!$K98, RIGHT('Library Prep'!$J98, 1)), "")</f>
        <v/>
      </c>
      <c r="E106" t="str">
        <f>IF(LEN($D106)=0, "", IF('Library Prep'!$J$12 = "CD", VLOOKUP($D106, Indices!$H$8:$J$103, 2, FALSE), 'Library Prep'!$K98))</f>
        <v/>
      </c>
      <c r="F106" t="str">
        <f ca="1">IF(AND('Library Prep'!$J$12="CD", LEN(E106)&gt;0),
VLOOKUP(E106, Indices!$F:$G, 2, FALSE),
IF(LEN(E106)&gt;0,LEFT(VLOOKUP(E106, OFFSET(Indices!$H$8:$J$103, 0, MATCH('Library Prep'!$J98, Indices!$H$6:$AF$6,0)-1), 2,FALSE),LEN(VLOOKUP(E106, OFFSET(Indices!$H$8:$J$103, 0, MATCH('Library Prep'!$J98, Indices!$H$6:$AF$6,0)-1), 2,FALSE))-2), ""))</f>
        <v/>
      </c>
      <c r="G106" t="str">
        <f ca="1">IF(AND('Library Prep'!$J$12="CD", LEN($D106)&gt;0), VLOOKUP($D106, Indices!$H$8:$J$103, 3, FALSE), IF(AND(LEN($D106)&gt;0, LEN($F106)&gt;0), VLOOKUP($F106&amp;"-7", Indices!$F:$G, 2,FALSE), ""))</f>
        <v/>
      </c>
      <c r="H106" t="str">
        <f ca="1">IF(AND('Library Prep'!$J$12="CD", LEN(G106)&gt;0), VLOOKUP(G106, Indices!$F:$G, 2, FALSE), F106)</f>
        <v/>
      </c>
      <c r="I106" t="str">
        <f ca="1">IF(AND('Library Prep'!$J$12 = "CD", LEN('Library Prep'!$B98)&gt;0), 'Library Prep'!$D98&amp;"", IF(LEN($H106)&gt;0, VLOOKUP(H106&amp;"-5", Indices!$F:$G, 2,FALSE), ""))</f>
        <v/>
      </c>
      <c r="J106" t="str">
        <f>IF(AND('Library Prep'!$J$12 &lt;&gt; "CD", LEN('Library Prep'!$D98)&gt;0), 'Library Prep'!$D98, "")</f>
        <v/>
      </c>
    </row>
    <row r="107" spans="2:10">
      <c r="B107" t="str">
        <f>IF(LEN('Library Prep'!$B99)&gt;0,'Library Prep'!$B99,"")</f>
        <v/>
      </c>
      <c r="C107" t="str">
        <f>IF(AND(LEN(TRIM('Library Prep'!$C$2)) &gt; 0, LEN(TRIM('Library Prep'!$B99))&gt;0), 'Library Prep'!$B99 &amp; "-" &amp; 'Library Prep'!$C$2, "")</f>
        <v/>
      </c>
      <c r="D107" t="str">
        <f>IF(AND(LEN('Library Prep'!$J99)&gt;0, LEN(TRIM('Library Prep'!$B99)) &gt; 0), IF('Library Prep'!$J$12="CD", 'Library Prep'!$K99, RIGHT('Library Prep'!$J99, 1)), "")</f>
        <v/>
      </c>
      <c r="E107" t="str">
        <f>IF(LEN($D107)=0, "", IF('Library Prep'!$J$12 = "CD", VLOOKUP($D107, Indices!$H$8:$J$103, 2, FALSE), 'Library Prep'!$K99))</f>
        <v/>
      </c>
      <c r="F107" t="str">
        <f ca="1">IF(AND('Library Prep'!$J$12="CD", LEN(E107)&gt;0),
VLOOKUP(E107, Indices!$F:$G, 2, FALSE),
IF(LEN(E107)&gt;0,LEFT(VLOOKUP(E107, OFFSET(Indices!$H$8:$J$103, 0, MATCH('Library Prep'!$J99, Indices!$H$6:$AF$6,0)-1), 2,FALSE),LEN(VLOOKUP(E107, OFFSET(Indices!$H$8:$J$103, 0, MATCH('Library Prep'!$J99, Indices!$H$6:$AF$6,0)-1), 2,FALSE))-2), ""))</f>
        <v/>
      </c>
      <c r="G107" t="str">
        <f ca="1">IF(AND('Library Prep'!$J$12="CD", LEN($D107)&gt;0), VLOOKUP($D107, Indices!$H$8:$J$103, 3, FALSE), IF(AND(LEN($D107)&gt;0, LEN($F107)&gt;0), VLOOKUP($F107&amp;"-7", Indices!$F:$G, 2,FALSE), ""))</f>
        <v/>
      </c>
      <c r="H107" t="str">
        <f ca="1">IF(AND('Library Prep'!$J$12="CD", LEN(G107)&gt;0), VLOOKUP(G107, Indices!$F:$G, 2, FALSE), F107)</f>
        <v/>
      </c>
      <c r="I107" t="str">
        <f ca="1">IF(AND('Library Prep'!$J$12 = "CD", LEN('Library Prep'!$B99)&gt;0), 'Library Prep'!$D99&amp;"", IF(LEN($H107)&gt;0, VLOOKUP(H107&amp;"-5", Indices!$F:$G, 2,FALSE), ""))</f>
        <v/>
      </c>
      <c r="J107" t="str">
        <f>IF(AND('Library Prep'!$J$12 &lt;&gt; "CD", LEN('Library Prep'!$D99)&gt;0), 'Library Prep'!$D99, "")</f>
        <v/>
      </c>
    </row>
    <row r="108" spans="2:10">
      <c r="B108" t="str">
        <f>IF(LEN('Library Prep'!$B100)&gt;0,'Library Prep'!$B100,"")</f>
        <v/>
      </c>
      <c r="C108" t="str">
        <f>IF(AND(LEN(TRIM('Library Prep'!$C$2)) &gt; 0, LEN(TRIM('Library Prep'!$B100))&gt;0), 'Library Prep'!$B100 &amp; "-" &amp; 'Library Prep'!$C$2, "")</f>
        <v/>
      </c>
      <c r="D108" t="str">
        <f>IF(AND(LEN('Library Prep'!$J100)&gt;0, LEN(TRIM('Library Prep'!$B100)) &gt; 0), IF('Library Prep'!$J$12="CD", 'Library Prep'!$K100, RIGHT('Library Prep'!$J100, 1)), "")</f>
        <v/>
      </c>
      <c r="E108" t="str">
        <f>IF(LEN($D108)=0, "", IF('Library Prep'!$J$12 = "CD", VLOOKUP($D108, Indices!$H$8:$J$103, 2, FALSE), 'Library Prep'!$K100))</f>
        <v/>
      </c>
      <c r="F108" t="str">
        <f ca="1">IF(AND('Library Prep'!$J$12="CD", LEN(E108)&gt;0),
VLOOKUP(E108, Indices!$F:$G, 2, FALSE),
IF(LEN(E108)&gt;0,LEFT(VLOOKUP(E108, OFFSET(Indices!$H$8:$J$103, 0, MATCH('Library Prep'!$J100, Indices!$H$6:$AF$6,0)-1), 2,FALSE),LEN(VLOOKUP(E108, OFFSET(Indices!$H$8:$J$103, 0, MATCH('Library Prep'!$J100, Indices!$H$6:$AF$6,0)-1), 2,FALSE))-2), ""))</f>
        <v/>
      </c>
      <c r="G108" t="str">
        <f ca="1">IF(AND('Library Prep'!$J$12="CD", LEN($D108)&gt;0), VLOOKUP($D108, Indices!$H$8:$J$103, 3, FALSE), IF(AND(LEN($D108)&gt;0, LEN($F108)&gt;0), VLOOKUP($F108&amp;"-7", Indices!$F:$G, 2,FALSE), ""))</f>
        <v/>
      </c>
      <c r="H108" t="str">
        <f ca="1">IF(AND('Library Prep'!$J$12="CD", LEN(G108)&gt;0), VLOOKUP(G108, Indices!$F:$G, 2, FALSE), F108)</f>
        <v/>
      </c>
      <c r="I108" t="str">
        <f ca="1">IF(AND('Library Prep'!$J$12 = "CD", LEN('Library Prep'!$B100)&gt;0), 'Library Prep'!$D100&amp;"", IF(LEN($H108)&gt;0, VLOOKUP(H108&amp;"-5", Indices!$F:$G, 2,FALSE), ""))</f>
        <v/>
      </c>
      <c r="J108" t="str">
        <f>IF(AND('Library Prep'!$J$12 &lt;&gt; "CD", LEN('Library Prep'!$D100)&gt;0), 'Library Prep'!$D100, "")</f>
        <v/>
      </c>
    </row>
    <row r="109" spans="2:10">
      <c r="B109" t="str">
        <f>IF(LEN('Library Prep'!$B101)&gt;0,'Library Prep'!$B101,"")</f>
        <v/>
      </c>
      <c r="C109" t="str">
        <f>IF(AND(LEN(TRIM('Library Prep'!$C$2)) &gt; 0, LEN(TRIM('Library Prep'!$B101))&gt;0), 'Library Prep'!$B101 &amp; "-" &amp; 'Library Prep'!$C$2, "")</f>
        <v/>
      </c>
      <c r="D109" t="str">
        <f>IF(AND(LEN('Library Prep'!$J101)&gt;0, LEN(TRIM('Library Prep'!$B101)) &gt; 0), IF('Library Prep'!$J$12="CD", 'Library Prep'!$K101, RIGHT('Library Prep'!$J101, 1)), "")</f>
        <v/>
      </c>
      <c r="E109" t="str">
        <f>IF(LEN($D109)=0, "", IF('Library Prep'!$J$12 = "CD", VLOOKUP($D109, Indices!$H$8:$J$103, 2, FALSE), 'Library Prep'!$K101))</f>
        <v/>
      </c>
      <c r="F109" t="str">
        <f ca="1">IF(AND('Library Prep'!$J$12="CD", LEN(E109)&gt;0),
VLOOKUP(E109, Indices!$F:$G, 2, FALSE),
IF(LEN(E109)&gt;0,LEFT(VLOOKUP(E109, OFFSET(Indices!$H$8:$J$103, 0, MATCH('Library Prep'!$J101, Indices!$H$6:$AF$6,0)-1), 2,FALSE),LEN(VLOOKUP(E109, OFFSET(Indices!$H$8:$J$103, 0, MATCH('Library Prep'!$J101, Indices!$H$6:$AF$6,0)-1), 2,FALSE))-2), ""))</f>
        <v/>
      </c>
      <c r="G109" t="str">
        <f ca="1">IF(AND('Library Prep'!$J$12="CD", LEN($D109)&gt;0), VLOOKUP($D109, Indices!$H$8:$J$103, 3, FALSE), IF(AND(LEN($D109)&gt;0, LEN($F109)&gt;0), VLOOKUP($F109&amp;"-7", Indices!$F:$G, 2,FALSE), ""))</f>
        <v/>
      </c>
      <c r="H109" t="str">
        <f ca="1">IF(AND('Library Prep'!$J$12="CD", LEN(G109)&gt;0), VLOOKUP(G109, Indices!$F:$G, 2, FALSE), F109)</f>
        <v/>
      </c>
      <c r="I109" t="str">
        <f ca="1">IF(AND('Library Prep'!$J$12 = "CD", LEN('Library Prep'!$B101)&gt;0), 'Library Prep'!$D101&amp;"", IF(LEN($H109)&gt;0, VLOOKUP(H109&amp;"-5", Indices!$F:$G, 2,FALSE), ""))</f>
        <v/>
      </c>
      <c r="J109" t="str">
        <f>IF(AND('Library Prep'!$J$12 &lt;&gt; "CD", LEN('Library Prep'!$D101)&gt;0), 'Library Prep'!$D101, "")</f>
        <v/>
      </c>
    </row>
    <row r="110" spans="2:10">
      <c r="B110" t="str">
        <f>IF(LEN('Library Prep'!$B102)&gt;0,'Library Prep'!$B102,"")</f>
        <v/>
      </c>
      <c r="C110" t="str">
        <f>IF(AND(LEN(TRIM('Library Prep'!$C$2)) &gt; 0, LEN(TRIM('Library Prep'!$B102))&gt;0), 'Library Prep'!$B102 &amp; "-" &amp; 'Library Prep'!$C$2, "")</f>
        <v/>
      </c>
      <c r="D110" t="str">
        <f>IF(AND(LEN('Library Prep'!$J102)&gt;0, LEN(TRIM('Library Prep'!$B102)) &gt; 0), IF('Library Prep'!$J$12="CD", 'Library Prep'!$K102, RIGHT('Library Prep'!$J102, 1)), "")</f>
        <v/>
      </c>
      <c r="E110" t="str">
        <f>IF(LEN($D110)=0, "", IF('Library Prep'!$J$12 = "CD", VLOOKUP($D110, Indices!$H$8:$J$103, 2, FALSE), 'Library Prep'!$K102))</f>
        <v/>
      </c>
      <c r="F110" t="str">
        <f ca="1">IF(AND('Library Prep'!$J$12="CD", LEN(E110)&gt;0),
VLOOKUP(E110, Indices!$F:$G, 2, FALSE),
IF(LEN(E110)&gt;0,LEFT(VLOOKUP(E110, OFFSET(Indices!$H$8:$J$103, 0, MATCH('Library Prep'!$J102, Indices!$H$6:$AF$6,0)-1), 2,FALSE),LEN(VLOOKUP(E110, OFFSET(Indices!$H$8:$J$103, 0, MATCH('Library Prep'!$J102, Indices!$H$6:$AF$6,0)-1), 2,FALSE))-2), ""))</f>
        <v/>
      </c>
      <c r="G110" t="str">
        <f ca="1">IF(AND('Library Prep'!$J$12="CD", LEN($D110)&gt;0), VLOOKUP($D110, Indices!$H$8:$J$103, 3, FALSE), IF(AND(LEN($D110)&gt;0, LEN($F110)&gt;0), VLOOKUP($F110&amp;"-7", Indices!$F:$G, 2,FALSE), ""))</f>
        <v/>
      </c>
      <c r="H110" t="str">
        <f ca="1">IF(AND('Library Prep'!$J$12="CD", LEN(G110)&gt;0), VLOOKUP(G110, Indices!$F:$G, 2, FALSE), F110)</f>
        <v/>
      </c>
      <c r="I110" t="str">
        <f ca="1">IF(AND('Library Prep'!$J$12 = "CD", LEN('Library Prep'!$B102)&gt;0), 'Library Prep'!$D102&amp;"", IF(LEN($H110)&gt;0, VLOOKUP(H110&amp;"-5", Indices!$F:$G, 2,FALSE), ""))</f>
        <v/>
      </c>
      <c r="J110" t="str">
        <f>IF(AND('Library Prep'!$J$12 &lt;&gt; "CD", LEN('Library Prep'!$D102)&gt;0), 'Library Prep'!$D102, "")</f>
        <v/>
      </c>
    </row>
    <row r="111" spans="2:10">
      <c r="B111" t="str">
        <f>IF(LEN('Library Prep'!$B103)&gt;0,'Library Prep'!$B103,"")</f>
        <v/>
      </c>
      <c r="C111" t="str">
        <f>IF(AND(LEN(TRIM('Library Prep'!$C$2)) &gt; 0, LEN(TRIM('Library Prep'!$B103))&gt;0), 'Library Prep'!$B103 &amp; "-" &amp; 'Library Prep'!$C$2, "")</f>
        <v/>
      </c>
      <c r="D111" t="str">
        <f>IF(AND(LEN('Library Prep'!$J103)&gt;0, LEN(TRIM('Library Prep'!$B103)) &gt; 0), IF('Library Prep'!$J$12="CD", 'Library Prep'!$K103, RIGHT('Library Prep'!$J103, 1)), "")</f>
        <v/>
      </c>
      <c r="E111" t="str">
        <f>IF(LEN($D111)=0, "", IF('Library Prep'!$J$12 = "CD", VLOOKUP($D111, Indices!$H$8:$J$103, 2, FALSE), 'Library Prep'!$K103))</f>
        <v/>
      </c>
      <c r="F111" t="str">
        <f ca="1">IF(AND('Library Prep'!$J$12="CD", LEN(E111)&gt;0),
VLOOKUP(E111, Indices!$F:$G, 2, FALSE),
IF(LEN(E111)&gt;0,LEFT(VLOOKUP(E111, OFFSET(Indices!$H$8:$J$103, 0, MATCH('Library Prep'!$J103, Indices!$H$6:$AF$6,0)-1), 2,FALSE),LEN(VLOOKUP(E111, OFFSET(Indices!$H$8:$J$103, 0, MATCH('Library Prep'!$J103, Indices!$H$6:$AF$6,0)-1), 2,FALSE))-2), ""))</f>
        <v/>
      </c>
      <c r="G111" t="str">
        <f ca="1">IF(AND('Library Prep'!$J$12="CD", LEN($D111)&gt;0), VLOOKUP($D111, Indices!$H$8:$J$103, 3, FALSE), IF(AND(LEN($D111)&gt;0, LEN($F111)&gt;0), VLOOKUP($F111&amp;"-7", Indices!$F:$G, 2,FALSE), ""))</f>
        <v/>
      </c>
      <c r="H111" t="str">
        <f ca="1">IF(AND('Library Prep'!$J$12="CD", LEN(G111)&gt;0), VLOOKUP(G111, Indices!$F:$G, 2, FALSE), F111)</f>
        <v/>
      </c>
      <c r="I111" t="str">
        <f ca="1">IF(AND('Library Prep'!$J$12 = "CD", LEN('Library Prep'!$B103)&gt;0), 'Library Prep'!$D103&amp;"", IF(LEN($H111)&gt;0, VLOOKUP(H111&amp;"-5", Indices!$F:$G, 2,FALSE), ""))</f>
        <v/>
      </c>
      <c r="J111" t="str">
        <f>IF(AND('Library Prep'!$J$12 &lt;&gt; "CD", LEN('Library Prep'!$D103)&gt;0), 'Library Prep'!$D103, "")</f>
        <v/>
      </c>
    </row>
    <row r="112" spans="2:10">
      <c r="B112" t="str">
        <f>IF(LEN('Library Prep'!$B104)&gt;0,'Library Prep'!$B104,"")</f>
        <v/>
      </c>
      <c r="C112" t="str">
        <f>IF(AND(LEN(TRIM('Library Prep'!$C$2)) &gt; 0, LEN(TRIM('Library Prep'!$B104))&gt;0), 'Library Prep'!$B104 &amp; "-" &amp; 'Library Prep'!$C$2, "")</f>
        <v/>
      </c>
      <c r="D112" t="str">
        <f>IF(AND(LEN('Library Prep'!$J104)&gt;0, LEN(TRIM('Library Prep'!$B104)) &gt; 0), IF('Library Prep'!$J$12="CD", 'Library Prep'!$K104, RIGHT('Library Prep'!$J104, 1)), "")</f>
        <v/>
      </c>
      <c r="E112" t="str">
        <f>IF(LEN($D112)=0, "", IF('Library Prep'!$J$12 = "CD", VLOOKUP($D112, Indices!$H$8:$J$103, 2, FALSE), 'Library Prep'!$K104))</f>
        <v/>
      </c>
      <c r="F112" t="str">
        <f ca="1">IF(AND('Library Prep'!$J$12="CD", LEN(E112)&gt;0),
VLOOKUP(E112, Indices!$F:$G, 2, FALSE),
IF(LEN(E112)&gt;0,LEFT(VLOOKUP(E112, OFFSET(Indices!$H$8:$J$103, 0, MATCH('Library Prep'!$J104, Indices!$H$6:$AF$6,0)-1), 2,FALSE),LEN(VLOOKUP(E112, OFFSET(Indices!$H$8:$J$103, 0, MATCH('Library Prep'!$J104, Indices!$H$6:$AF$6,0)-1), 2,FALSE))-2), ""))</f>
        <v/>
      </c>
      <c r="G112" t="str">
        <f ca="1">IF(AND('Library Prep'!$J$12="CD", LEN($D112)&gt;0), VLOOKUP($D112, Indices!$H$8:$J$103, 3, FALSE), IF(AND(LEN($D112)&gt;0, LEN($F112)&gt;0), VLOOKUP($F112&amp;"-7", Indices!$F:$G, 2,FALSE), ""))</f>
        <v/>
      </c>
      <c r="H112" t="str">
        <f ca="1">IF(AND('Library Prep'!$J$12="CD", LEN(G112)&gt;0), VLOOKUP(G112, Indices!$F:$G, 2, FALSE), F112)</f>
        <v/>
      </c>
      <c r="I112" t="str">
        <f ca="1">IF(AND('Library Prep'!$J$12 = "CD", LEN('Library Prep'!$B104)&gt;0), 'Library Prep'!$D104&amp;"", IF(LEN($H112)&gt;0, VLOOKUP(H112&amp;"-5", Indices!$F:$G, 2,FALSE), ""))</f>
        <v/>
      </c>
      <c r="J112" t="str">
        <f>IF(AND('Library Prep'!$J$12 &lt;&gt; "CD", LEN('Library Prep'!$D104)&gt;0), 'Library Prep'!$D104, "")</f>
        <v/>
      </c>
    </row>
    <row r="113" spans="2:10">
      <c r="B113" t="str">
        <f>IF(LEN('Library Prep'!$B105)&gt;0,'Library Prep'!$B105,"")</f>
        <v/>
      </c>
      <c r="C113" t="str">
        <f>IF(AND(LEN(TRIM('Library Prep'!$C$2)) &gt; 0, LEN(TRIM('Library Prep'!$B105))&gt;0), 'Library Prep'!$B105 &amp; "-" &amp; 'Library Prep'!$C$2, "")</f>
        <v/>
      </c>
      <c r="D113" t="str">
        <f>IF(AND(LEN('Library Prep'!$J105)&gt;0, LEN(TRIM('Library Prep'!$B105)) &gt; 0), IF('Library Prep'!$J$12="CD", 'Library Prep'!$K105, RIGHT('Library Prep'!$J105, 1)), "")</f>
        <v/>
      </c>
      <c r="E113" t="str">
        <f>IF(LEN($D113)=0, "", IF('Library Prep'!$J$12 = "CD", VLOOKUP($D113, Indices!$H$8:$J$103, 2, FALSE), 'Library Prep'!$K105))</f>
        <v/>
      </c>
      <c r="F113" t="str">
        <f ca="1">IF(AND('Library Prep'!$J$12="CD", LEN(E113)&gt;0),
VLOOKUP(E113, Indices!$F:$G, 2, FALSE),
IF(LEN(E113)&gt;0,LEFT(VLOOKUP(E113, OFFSET(Indices!$H$8:$J$103, 0, MATCH('Library Prep'!$J105, Indices!$H$6:$AF$6,0)-1), 2,FALSE),LEN(VLOOKUP(E113, OFFSET(Indices!$H$8:$J$103, 0, MATCH('Library Prep'!$J105, Indices!$H$6:$AF$6,0)-1), 2,FALSE))-2), ""))</f>
        <v/>
      </c>
      <c r="G113" t="str">
        <f ca="1">IF(AND('Library Prep'!$J$12="CD", LEN($D113)&gt;0), VLOOKUP($D113, Indices!$H$8:$J$103, 3, FALSE), IF(AND(LEN($D113)&gt;0, LEN($F113)&gt;0), VLOOKUP($F113&amp;"-7", Indices!$F:$G, 2,FALSE), ""))</f>
        <v/>
      </c>
      <c r="H113" t="str">
        <f ca="1">IF(AND('Library Prep'!$J$12="CD", LEN(G113)&gt;0), VLOOKUP(G113, Indices!$F:$G, 2, FALSE), F113)</f>
        <v/>
      </c>
      <c r="I113" t="str">
        <f ca="1">IF(AND('Library Prep'!$J$12 = "CD", LEN('Library Prep'!$B105)&gt;0), 'Library Prep'!$D105&amp;"", IF(LEN($H113)&gt;0, VLOOKUP(H113&amp;"-5", Indices!$F:$G, 2,FALSE), ""))</f>
        <v/>
      </c>
      <c r="J113" t="str">
        <f>IF(AND('Library Prep'!$J$12 &lt;&gt; "CD", LEN('Library Prep'!$D105)&gt;0), 'Library Prep'!$D105, "")</f>
        <v/>
      </c>
    </row>
    <row r="114" spans="2:10">
      <c r="B114" t="str">
        <f>IF(LEN('Library Prep'!$B106)&gt;0,'Library Prep'!$B106,"")</f>
        <v/>
      </c>
      <c r="C114" t="str">
        <f>IF(AND(LEN(TRIM('Library Prep'!$C$2)) &gt; 0, LEN(TRIM('Library Prep'!$B106))&gt;0), 'Library Prep'!$B106 &amp; "-" &amp; 'Library Prep'!$C$2, "")</f>
        <v/>
      </c>
      <c r="D114" t="str">
        <f>IF(AND(LEN('Library Prep'!$J106)&gt;0, LEN(TRIM('Library Prep'!$B106)) &gt; 0), IF('Library Prep'!$J$12="CD", 'Library Prep'!$K106, RIGHT('Library Prep'!$J106, 1)), "")</f>
        <v/>
      </c>
      <c r="E114" t="str">
        <f>IF(LEN($D114)=0, "", IF('Library Prep'!$J$12 = "CD", VLOOKUP($D114, Indices!$H$8:$J$103, 2, FALSE), 'Library Prep'!$K106))</f>
        <v/>
      </c>
      <c r="F114" t="str">
        <f ca="1">IF(AND('Library Prep'!$J$12="CD", LEN(E114)&gt;0),
VLOOKUP(E114, Indices!$F:$G, 2, FALSE),
IF(LEN(E114)&gt;0,LEFT(VLOOKUP(E114, OFFSET(Indices!$H$8:$J$103, 0, MATCH('Library Prep'!$J106, Indices!$H$6:$AF$6,0)-1), 2,FALSE),LEN(VLOOKUP(E114, OFFSET(Indices!$H$8:$J$103, 0, MATCH('Library Prep'!$J106, Indices!$H$6:$AF$6,0)-1), 2,FALSE))-2), ""))</f>
        <v/>
      </c>
      <c r="G114" t="str">
        <f ca="1">IF(AND('Library Prep'!$J$12="CD", LEN($D114)&gt;0), VLOOKUP($D114, Indices!$H$8:$J$103, 3, FALSE), IF(AND(LEN($D114)&gt;0, LEN($F114)&gt;0), VLOOKUP($F114&amp;"-7", Indices!$F:$G, 2,FALSE), ""))</f>
        <v/>
      </c>
      <c r="H114" t="str">
        <f ca="1">IF(AND('Library Prep'!$J$12="CD", LEN(G114)&gt;0), VLOOKUP(G114, Indices!$F:$G, 2, FALSE), F114)</f>
        <v/>
      </c>
      <c r="I114" t="str">
        <f ca="1">IF(AND('Library Prep'!$J$12 = "CD", LEN('Library Prep'!$B106)&gt;0), 'Library Prep'!$D106&amp;"", IF(LEN($H114)&gt;0, VLOOKUP(H114&amp;"-5", Indices!$F:$G, 2,FALSE), ""))</f>
        <v/>
      </c>
      <c r="J114" t="str">
        <f>IF(AND('Library Prep'!$J$12 &lt;&gt; "CD", LEN('Library Prep'!$D106)&gt;0), 'Library Prep'!$D106, "")</f>
        <v/>
      </c>
    </row>
    <row r="115" spans="2:10">
      <c r="B115" t="str">
        <f>IF(LEN('Library Prep'!$B107)&gt;0,'Library Prep'!$B107,"")</f>
        <v/>
      </c>
      <c r="C115" t="str">
        <f>IF(AND(LEN(TRIM('Library Prep'!$C$2)) &gt; 0, LEN(TRIM('Library Prep'!$B107))&gt;0), 'Library Prep'!$B107 &amp; "-" &amp; 'Library Prep'!$C$2, "")</f>
        <v/>
      </c>
      <c r="D115" t="str">
        <f>IF(AND(LEN('Library Prep'!$J107)&gt;0, LEN(TRIM('Library Prep'!$B107)) &gt; 0), IF('Library Prep'!$J$12="CD", 'Library Prep'!$K107, RIGHT('Library Prep'!$J107, 1)), "")</f>
        <v/>
      </c>
      <c r="E115" t="str">
        <f>IF(LEN($D115)=0, "", IF('Library Prep'!$J$12 = "CD", VLOOKUP($D115, Indices!$H$8:$J$103, 2, FALSE), 'Library Prep'!$K107))</f>
        <v/>
      </c>
      <c r="F115" t="str">
        <f ca="1">IF(AND('Library Prep'!$J$12="CD", LEN(E115)&gt;0),
VLOOKUP(E115, Indices!$F:$G, 2, FALSE),
IF(LEN(E115)&gt;0,LEFT(VLOOKUP(E115, OFFSET(Indices!$H$8:$J$103, 0, MATCH('Library Prep'!$J107, Indices!$H$6:$AF$6,0)-1), 2,FALSE),LEN(VLOOKUP(E115, OFFSET(Indices!$H$8:$J$103, 0, MATCH('Library Prep'!$J107, Indices!$H$6:$AF$6,0)-1), 2,FALSE))-2), ""))</f>
        <v/>
      </c>
      <c r="G115" t="str">
        <f ca="1">IF(AND('Library Prep'!$J$12="CD", LEN($D115)&gt;0), VLOOKUP($D115, Indices!$H$8:$J$103, 3, FALSE), IF(AND(LEN($D115)&gt;0, LEN($F115)&gt;0), VLOOKUP($F115&amp;"-7", Indices!$F:$G, 2,FALSE), ""))</f>
        <v/>
      </c>
      <c r="H115" t="str">
        <f ca="1">IF(AND('Library Prep'!$J$12="CD", LEN(G115)&gt;0), VLOOKUP(G115, Indices!$F:$G, 2, FALSE), F115)</f>
        <v/>
      </c>
      <c r="I115" t="str">
        <f ca="1">IF(AND('Library Prep'!$J$12 = "CD", LEN('Library Prep'!$B107)&gt;0), 'Library Prep'!$D107&amp;"", IF(LEN($H115)&gt;0, VLOOKUP(H115&amp;"-5", Indices!$F:$G, 2,FALSE), ""))</f>
        <v/>
      </c>
      <c r="J115" t="str">
        <f>IF(AND('Library Prep'!$J$12 &lt;&gt; "CD", LEN('Library Prep'!$D107)&gt;0), 'Library Prep'!$D107, "")</f>
        <v/>
      </c>
    </row>
    <row r="116" spans="2:10">
      <c r="B116" t="str">
        <f>IF(AND(LEN('Library Prep'!$C$6)&gt;0, 'Library Prep'!$C$6 &lt;&gt; "CD"), IF(LEN('Library Prep'!$B108)&gt;0,'Library Prep'!$B108,""), "")</f>
        <v/>
      </c>
      <c r="C116" t="str">
        <f>IF(AND(LEN('Library Prep'!$C$6)&gt;0, 'Library Prep'!$C$6 &lt;&gt; "CD", LEN(TRIM('Library Prep'!$C$2)) &gt; 0, LEN(TRIM('Library Prep'!$B108))&gt;0), 'Library Prep'!$B108 &amp; "-" &amp; 'Library Prep'!$C$2, "")</f>
        <v/>
      </c>
      <c r="D116" t="str">
        <f>IF(AND(LEN('Library Prep'!$J108)&gt;0, LEN(TRIM('Library Prep'!$B108)) &gt; 0), IF('Library Prep'!$J$12="CD", 'Library Prep'!$K108, RIGHT('Library Prep'!$J108, 1)), "")</f>
        <v/>
      </c>
      <c r="E116" t="str">
        <f>IF(LEN($D116)=0, "", IF('Library Prep'!$J$12 = "CD", VLOOKUP($D116, Indices!$H$8:$J$103, 2, FALSE), 'Library Prep'!$K108))</f>
        <v/>
      </c>
      <c r="F116" t="str">
        <f ca="1">IF(AND('Library Prep'!$J$12="CD", LEN(E116)&gt;0),
VLOOKUP(E116, Indices!$F:$G, 2, FALSE),
IF(LEN(E116)&gt;0,LEFT(VLOOKUP(E116, OFFSET(Indices!$H$8:$J$103, 0, MATCH('Library Prep'!$J108, Indices!$H$6:$AF$6,0)-1), 2,FALSE),LEN(VLOOKUP(E116, OFFSET(Indices!$H$8:$J$103, 0, MATCH('Library Prep'!$J108, Indices!$H$6:$AF$6,0)-1), 2,FALSE))-2), ""))</f>
        <v/>
      </c>
      <c r="G116" t="str">
        <f ca="1">IF(AND('Library Prep'!$J$12="CD", LEN($D116)&gt;0), VLOOKUP($D116, Indices!$H$8:$J$103, 3, FALSE), IF(AND(LEN($D116)&gt;0, LEN($F116)&gt;0), VLOOKUP($F116&amp;"-7", Indices!$F:$G, 2,FALSE), ""))</f>
        <v/>
      </c>
      <c r="H116" t="str">
        <f ca="1">IF(AND('Library Prep'!$J$12="CD", LEN(G116)&gt;0), VLOOKUP(G116, Indices!$F:$G, 2, FALSE), F116)</f>
        <v/>
      </c>
      <c r="I116" t="str">
        <f ca="1">IF(AND('Library Prep'!$J$12 = "CD", LEN('Library Prep'!$B108)&gt;0), 'Library Prep'!$D108&amp;"", IF(LEN($H116)&gt;0, VLOOKUP(H116&amp;"-5", Indices!$F:$G, 2,FALSE), ""))</f>
        <v/>
      </c>
      <c r="J116" t="str">
        <f>IF(AND('Library Prep'!$J$12 &lt;&gt; "CD", LEN('Library Prep'!$D108)&gt;0), 'Library Prep'!$D108, "")</f>
        <v/>
      </c>
    </row>
    <row r="117" spans="2:10">
      <c r="B117" t="str">
        <f>IF(AND(LEN('Library Prep'!$C$6)&gt;0, 'Library Prep'!$C$6 &lt;&gt; "CD"), IF(LEN('Library Prep'!$B109)&gt;0,'Library Prep'!$B109,""), "")</f>
        <v/>
      </c>
      <c r="C117" t="str">
        <f>IF(AND(LEN('Library Prep'!$C$6)&gt;0, 'Library Prep'!$C$6 &lt;&gt; "CD", LEN(TRIM('Library Prep'!$C$2)) &gt; 0, LEN(TRIM('Library Prep'!$B109))&gt;0), 'Library Prep'!$B109 &amp; "-" &amp; 'Library Prep'!$C$2, "")</f>
        <v/>
      </c>
      <c r="D117" t="str">
        <f>IF(AND(LEN('Library Prep'!$J109)&gt;0, LEN(TRIM('Library Prep'!$B109)) &gt; 0), IF('Library Prep'!$J$12="CD", 'Library Prep'!$K109, RIGHT('Library Prep'!$J109, 1)), "")</f>
        <v/>
      </c>
      <c r="E117" t="str">
        <f>IF(LEN($D117)=0, "", IF('Library Prep'!$J$12 = "CD", VLOOKUP($D117, Indices!$H$8:$J$103, 2, FALSE), 'Library Prep'!$K109))</f>
        <v/>
      </c>
      <c r="F117" t="str">
        <f ca="1">IF(AND('Library Prep'!$J$12="CD", LEN(E117)&gt;0),
VLOOKUP(E117, Indices!$F:$G, 2, FALSE),
IF(LEN(E117)&gt;0,LEFT(VLOOKUP(E117, OFFSET(Indices!$H$8:$J$103, 0, MATCH('Library Prep'!$J109, Indices!$H$6:$AF$6,0)-1), 2,FALSE),LEN(VLOOKUP(E117, OFFSET(Indices!$H$8:$J$103, 0, MATCH('Library Prep'!$J109, Indices!$H$6:$AF$6,0)-1), 2,FALSE))-2), ""))</f>
        <v/>
      </c>
      <c r="G117" t="str">
        <f ca="1">IF(AND('Library Prep'!$J$12="CD", LEN($D117)&gt;0), VLOOKUP($D117, Indices!$H$8:$J$103, 3, FALSE), IF(AND(LEN($D117)&gt;0, LEN($F117)&gt;0), VLOOKUP($F117&amp;"-7", Indices!$F:$G, 2,FALSE), ""))</f>
        <v/>
      </c>
      <c r="H117" t="str">
        <f ca="1">IF(AND('Library Prep'!$J$12="CD", LEN(G117)&gt;0), VLOOKUP(G117, Indices!$F:$G, 2, FALSE), F117)</f>
        <v/>
      </c>
      <c r="I117" t="str">
        <f ca="1">IF(AND('Library Prep'!$J$12 = "CD", LEN('Library Prep'!$B109)&gt;0), 'Library Prep'!$D109&amp;"", IF(LEN($H117)&gt;0, VLOOKUP(H117&amp;"-5", Indices!$F:$G, 2,FALSE), ""))</f>
        <v/>
      </c>
      <c r="J117" t="str">
        <f>IF(AND('Library Prep'!$J$12 &lt;&gt; "CD", LEN('Library Prep'!$D109)&gt;0), 'Library Prep'!$D109, "")</f>
        <v/>
      </c>
    </row>
    <row r="118" spans="2:10">
      <c r="B118" t="str">
        <f>IF(AND(LEN('Library Prep'!$C$6)&gt;0, 'Library Prep'!$C$6 &lt;&gt; "CD"), IF(LEN('Library Prep'!$B110)&gt;0,'Library Prep'!$B110,""), "")</f>
        <v/>
      </c>
      <c r="C118" t="str">
        <f>IF(AND(LEN('Library Prep'!$C$6)&gt;0, 'Library Prep'!$C$6 &lt;&gt; "CD", LEN(TRIM('Library Prep'!$C$2)) &gt; 0, LEN(TRIM('Library Prep'!$B110))&gt;0), 'Library Prep'!$B110 &amp; "-" &amp; 'Library Prep'!$C$2, "")</f>
        <v/>
      </c>
      <c r="D118" t="str">
        <f>IF(AND(LEN('Library Prep'!$J110)&gt;0, LEN(TRIM('Library Prep'!$B110)) &gt; 0), IF('Library Prep'!$J$12="CD", 'Library Prep'!$K110, RIGHT('Library Prep'!$J110, 1)), "")</f>
        <v/>
      </c>
      <c r="E118" t="str">
        <f>IF(LEN($D118)=0, "", IF('Library Prep'!$J$12 = "CD", VLOOKUP($D118, Indices!$H$8:$J$103, 2, FALSE), 'Library Prep'!$K110))</f>
        <v/>
      </c>
      <c r="F118" t="str">
        <f ca="1">IF(AND('Library Prep'!$J$12="CD", LEN(E118)&gt;0),
VLOOKUP(E118, Indices!$F:$G, 2, FALSE),
IF(LEN(E118)&gt;0,LEFT(VLOOKUP(E118, OFFSET(Indices!$H$8:$J$103, 0, MATCH('Library Prep'!$J110, Indices!$H$6:$AF$6,0)-1), 2,FALSE),LEN(VLOOKUP(E118, OFFSET(Indices!$H$8:$J$103, 0, MATCH('Library Prep'!$J110, Indices!$H$6:$AF$6,0)-1), 2,FALSE))-2), ""))</f>
        <v/>
      </c>
      <c r="G118" t="str">
        <f ca="1">IF(AND('Library Prep'!$J$12="CD", LEN($D118)&gt;0), VLOOKUP($D118, Indices!$H$8:$J$103, 3, FALSE), IF(AND(LEN($D118)&gt;0, LEN($F118)&gt;0), VLOOKUP($F118&amp;"-7", Indices!$F:$G, 2,FALSE), ""))</f>
        <v/>
      </c>
      <c r="H118" t="str">
        <f ca="1">IF(AND('Library Prep'!$J$12="CD", LEN(G118)&gt;0), VLOOKUP(G118, Indices!$F:$G, 2, FALSE), F118)</f>
        <v/>
      </c>
      <c r="I118" t="str">
        <f ca="1">IF(AND('Library Prep'!$J$12 = "CD", LEN('Library Prep'!$B110)&gt;0), 'Library Prep'!$D110&amp;"", IF(LEN($H118)&gt;0, VLOOKUP(H118&amp;"-5", Indices!$F:$G, 2,FALSE), ""))</f>
        <v/>
      </c>
      <c r="J118" t="str">
        <f>IF(AND('Library Prep'!$J$12 &lt;&gt; "CD", LEN('Library Prep'!$D110)&gt;0), 'Library Prep'!$D110, "")</f>
        <v/>
      </c>
    </row>
    <row r="119" spans="2:10">
      <c r="B119" t="str">
        <f>IF(AND(LEN('Library Prep'!$C$6)&gt;0, 'Library Prep'!$C$6 &lt;&gt; "CD"), IF(LEN('Library Prep'!$B111)&gt;0,'Library Prep'!$B111,""), "")</f>
        <v/>
      </c>
      <c r="C119" t="str">
        <f>IF(AND(LEN('Library Prep'!$C$6)&gt;0, 'Library Prep'!$C$6 &lt;&gt; "CD", LEN(TRIM('Library Prep'!$C$2)) &gt; 0, LEN(TRIM('Library Prep'!$B111))&gt;0), 'Library Prep'!$B111 &amp; "-" &amp; 'Library Prep'!$C$2, "")</f>
        <v/>
      </c>
      <c r="D119" t="str">
        <f>IF(AND(LEN('Library Prep'!$J111)&gt;0, LEN(TRIM('Library Prep'!$B111)) &gt; 0), IF('Library Prep'!$J$12="CD", 'Library Prep'!$K111, RIGHT('Library Prep'!$J111, 1)), "")</f>
        <v/>
      </c>
      <c r="E119" t="str">
        <f>IF(LEN($D119)=0, "", IF('Library Prep'!$J$12 = "CD", VLOOKUP($D119, Indices!$H$8:$J$103, 2, FALSE), 'Library Prep'!$K111))</f>
        <v/>
      </c>
      <c r="F119" t="str">
        <f ca="1">IF(AND('Library Prep'!$J$12="CD", LEN(E119)&gt;0),
VLOOKUP(E119, Indices!$F:$G, 2, FALSE),
IF(LEN(E119)&gt;0,LEFT(VLOOKUP(E119, OFFSET(Indices!$H$8:$J$103, 0, MATCH('Library Prep'!$J111, Indices!$H$6:$AF$6,0)-1), 2,FALSE),LEN(VLOOKUP(E119, OFFSET(Indices!$H$8:$J$103, 0, MATCH('Library Prep'!$J111, Indices!$H$6:$AF$6,0)-1), 2,FALSE))-2), ""))</f>
        <v/>
      </c>
      <c r="G119" t="str">
        <f ca="1">IF(AND('Library Prep'!$J$12="CD", LEN($D119)&gt;0), VLOOKUP($D119, Indices!$H$8:$J$103, 3, FALSE), IF(AND(LEN($D119)&gt;0, LEN($F119)&gt;0), VLOOKUP($F119&amp;"-7", Indices!$F:$G, 2,FALSE), ""))</f>
        <v/>
      </c>
      <c r="H119" t="str">
        <f ca="1">IF(AND('Library Prep'!$J$12="CD", LEN(G119)&gt;0), VLOOKUP(G119, Indices!$F:$G, 2, FALSE), F119)</f>
        <v/>
      </c>
      <c r="I119" t="str">
        <f ca="1">IF(AND('Library Prep'!$J$12 = "CD", LEN('Library Prep'!$B111)&gt;0), 'Library Prep'!$D111&amp;"", IF(LEN($H119)&gt;0, VLOOKUP(H119&amp;"-5", Indices!$F:$G, 2,FALSE), ""))</f>
        <v/>
      </c>
      <c r="J119" t="str">
        <f>IF(AND('Library Prep'!$J$12 &lt;&gt; "CD", LEN('Library Prep'!$D111)&gt;0), 'Library Prep'!$D111, "")</f>
        <v/>
      </c>
    </row>
    <row r="120" spans="2:10">
      <c r="B120" t="str">
        <f>IF(AND(LEN('Library Prep'!$C$6)&gt;0, 'Library Prep'!$C$6 &lt;&gt; "CD"), IF(LEN('Library Prep'!$B112)&gt;0,'Library Prep'!$B112,""), "")</f>
        <v/>
      </c>
      <c r="C120" t="str">
        <f>IF(AND(LEN('Library Prep'!$C$6)&gt;0, 'Library Prep'!$C$6 &lt;&gt; "CD", LEN(TRIM('Library Prep'!$C$2)) &gt; 0, LEN(TRIM('Library Prep'!$B112))&gt;0), 'Library Prep'!$B112 &amp; "-" &amp; 'Library Prep'!$C$2, "")</f>
        <v/>
      </c>
      <c r="D120" t="str">
        <f>IF(AND(LEN('Library Prep'!$J112)&gt;0, LEN(TRIM('Library Prep'!$B112)) &gt; 0), IF('Library Prep'!$J$12="CD", 'Library Prep'!$K112, RIGHT('Library Prep'!$J112, 1)), "")</f>
        <v/>
      </c>
      <c r="E120" t="str">
        <f>IF(LEN($D120)=0, "", IF('Library Prep'!$J$12 = "CD", VLOOKUP($D120, Indices!$H$8:$J$103, 2, FALSE), 'Library Prep'!$K112))</f>
        <v/>
      </c>
      <c r="F120" t="str">
        <f ca="1">IF(AND('Library Prep'!$J$12="CD", LEN(E120)&gt;0),
VLOOKUP(E120, Indices!$F:$G, 2, FALSE),
IF(LEN(E120)&gt;0,LEFT(VLOOKUP(E120, OFFSET(Indices!$H$8:$J$103, 0, MATCH('Library Prep'!$J112, Indices!$H$6:$AF$6,0)-1), 2,FALSE),LEN(VLOOKUP(E120, OFFSET(Indices!$H$8:$J$103, 0, MATCH('Library Prep'!$J112, Indices!$H$6:$AF$6,0)-1), 2,FALSE))-2), ""))</f>
        <v/>
      </c>
      <c r="G120" t="str">
        <f ca="1">IF(AND('Library Prep'!$J$12="CD", LEN($D120)&gt;0), VLOOKUP($D120, Indices!$H$8:$J$103, 3, FALSE), IF(AND(LEN($D120)&gt;0, LEN($F120)&gt;0), VLOOKUP($F120&amp;"-7", Indices!$F:$G, 2,FALSE), ""))</f>
        <v/>
      </c>
      <c r="H120" t="str">
        <f ca="1">IF(AND('Library Prep'!$J$12="CD", LEN(G120)&gt;0), VLOOKUP(G120, Indices!$F:$G, 2, FALSE), F120)</f>
        <v/>
      </c>
      <c r="I120" t="str">
        <f ca="1">IF(AND('Library Prep'!$J$12 = "CD", LEN('Library Prep'!$B112)&gt;0), 'Library Prep'!$D112&amp;"", IF(LEN($H120)&gt;0, VLOOKUP(H120&amp;"-5", Indices!$F:$G, 2,FALSE), ""))</f>
        <v/>
      </c>
      <c r="J120" t="str">
        <f>IF(AND('Library Prep'!$J$12 &lt;&gt; "CD", LEN('Library Prep'!$D112)&gt;0), 'Library Prep'!$D112, "")</f>
        <v/>
      </c>
    </row>
    <row r="121" spans="2:10">
      <c r="B121" t="str">
        <f>IF(AND(LEN('Library Prep'!$C$6)&gt;0, 'Library Prep'!$C$6 &lt;&gt; "CD"), IF(LEN('Library Prep'!$B113)&gt;0,'Library Prep'!$B113,""), "")</f>
        <v/>
      </c>
      <c r="C121" t="str">
        <f>IF(AND(LEN('Library Prep'!$C$6)&gt;0, 'Library Prep'!$C$6 &lt;&gt; "CD", LEN(TRIM('Library Prep'!$C$2)) &gt; 0, LEN(TRIM('Library Prep'!$B113))&gt;0), 'Library Prep'!$B113 &amp; "-" &amp; 'Library Prep'!$C$2, "")</f>
        <v/>
      </c>
      <c r="D121" t="str">
        <f>IF(AND(LEN('Library Prep'!$J113)&gt;0, LEN(TRIM('Library Prep'!$B113)) &gt; 0), IF('Library Prep'!$J$12="CD", 'Library Prep'!$K113, RIGHT('Library Prep'!$J113, 1)), "")</f>
        <v/>
      </c>
      <c r="E121" t="str">
        <f>IF(LEN($D121)=0, "", IF('Library Prep'!$J$12 = "CD", VLOOKUP($D121, Indices!$H$8:$J$103, 2, FALSE), 'Library Prep'!$K113))</f>
        <v/>
      </c>
      <c r="F121" t="str">
        <f ca="1">IF(AND('Library Prep'!$J$12="CD", LEN(E121)&gt;0),
VLOOKUP(E121, Indices!$F:$G, 2, FALSE),
IF(LEN(E121)&gt;0,LEFT(VLOOKUP(E121, OFFSET(Indices!$H$8:$J$103, 0, MATCH('Library Prep'!$J113, Indices!$H$6:$AF$6,0)-1), 2,FALSE),LEN(VLOOKUP(E121, OFFSET(Indices!$H$8:$J$103, 0, MATCH('Library Prep'!$J113, Indices!$H$6:$AF$6,0)-1), 2,FALSE))-2), ""))</f>
        <v/>
      </c>
      <c r="G121" t="str">
        <f ca="1">IF(AND('Library Prep'!$J$12="CD", LEN($D121)&gt;0), VLOOKUP($D121, Indices!$H$8:$J$103, 3, FALSE), IF(AND(LEN($D121)&gt;0, LEN($F121)&gt;0), VLOOKUP($F121&amp;"-7", Indices!$F:$G, 2,FALSE), ""))</f>
        <v/>
      </c>
      <c r="H121" t="str">
        <f ca="1">IF(AND('Library Prep'!$J$12="CD", LEN(G121)&gt;0), VLOOKUP(G121, Indices!$F:$G, 2, FALSE), F121)</f>
        <v/>
      </c>
      <c r="I121" t="str">
        <f ca="1">IF(AND('Library Prep'!$J$12 = "CD", LEN('Library Prep'!$B113)&gt;0), 'Library Prep'!$D113&amp;"", IF(LEN($H121)&gt;0, VLOOKUP(H121&amp;"-5", Indices!$F:$G, 2,FALSE), ""))</f>
        <v/>
      </c>
      <c r="J121" t="str">
        <f>IF(AND('Library Prep'!$J$12 &lt;&gt; "CD", LEN('Library Prep'!$D113)&gt;0), 'Library Prep'!$D113, "")</f>
        <v/>
      </c>
    </row>
    <row r="122" spans="2:10">
      <c r="B122" t="str">
        <f>IF(AND(LEN('Library Prep'!$C$6)&gt;0, 'Library Prep'!$C$6 &lt;&gt; "CD"), IF(LEN('Library Prep'!$B114)&gt;0,'Library Prep'!$B114,""), "")</f>
        <v/>
      </c>
      <c r="C122" t="str">
        <f>IF(AND(LEN('Library Prep'!$C$6)&gt;0, 'Library Prep'!$C$6 &lt;&gt; "CD", LEN(TRIM('Library Prep'!$C$2)) &gt; 0, LEN(TRIM('Library Prep'!$B114))&gt;0), 'Library Prep'!$B114 &amp; "-" &amp; 'Library Prep'!$C$2, "")</f>
        <v/>
      </c>
      <c r="D122" t="str">
        <f>IF(AND(LEN('Library Prep'!$J114)&gt;0, LEN(TRIM('Library Prep'!$B114)) &gt; 0), IF('Library Prep'!$J$12="CD", 'Library Prep'!$K114, RIGHT('Library Prep'!$J114, 1)), "")</f>
        <v/>
      </c>
      <c r="E122" t="str">
        <f>IF(LEN($D122)=0, "", IF('Library Prep'!$J$12 = "CD", VLOOKUP($D122, Indices!$H$8:$J$103, 2, FALSE), 'Library Prep'!$K114))</f>
        <v/>
      </c>
      <c r="F122" t="str">
        <f ca="1">IF(AND('Library Prep'!$J$12="CD", LEN(E122)&gt;0),
VLOOKUP(E122, Indices!$F:$G, 2, FALSE),
IF(LEN(E122)&gt;0,LEFT(VLOOKUP(E122, OFFSET(Indices!$H$8:$J$103, 0, MATCH('Library Prep'!$J114, Indices!$H$6:$AF$6,0)-1), 2,FALSE),LEN(VLOOKUP(E122, OFFSET(Indices!$H$8:$J$103, 0, MATCH('Library Prep'!$J114, Indices!$H$6:$AF$6,0)-1), 2,FALSE))-2), ""))</f>
        <v/>
      </c>
      <c r="G122" t="str">
        <f ca="1">IF(AND('Library Prep'!$J$12="CD", LEN($D122)&gt;0), VLOOKUP($D122, Indices!$H$8:$J$103, 3, FALSE), IF(AND(LEN($D122)&gt;0, LEN($F122)&gt;0), VLOOKUP($F122&amp;"-7", Indices!$F:$G, 2,FALSE), ""))</f>
        <v/>
      </c>
      <c r="H122" t="str">
        <f ca="1">IF(AND('Library Prep'!$J$12="CD", LEN(G122)&gt;0), VLOOKUP(G122, Indices!$F:$G, 2, FALSE), F122)</f>
        <v/>
      </c>
      <c r="I122" t="str">
        <f ca="1">IF(AND('Library Prep'!$J$12 = "CD", LEN('Library Prep'!$B114)&gt;0), 'Library Prep'!$D114&amp;"", IF(LEN($H122)&gt;0, VLOOKUP(H122&amp;"-5", Indices!$F:$G, 2,FALSE), ""))</f>
        <v/>
      </c>
      <c r="J122" t="str">
        <f>IF(AND('Library Prep'!$J$12 &lt;&gt; "CD", LEN('Library Prep'!$D114)&gt;0), 'Library Prep'!$D114, "")</f>
        <v/>
      </c>
    </row>
    <row r="123" spans="2:10">
      <c r="B123" t="str">
        <f>IF(AND(LEN('Library Prep'!$C$6)&gt;0, 'Library Prep'!$C$6 &lt;&gt; "CD"), IF(LEN('Library Prep'!$B115)&gt;0,'Library Prep'!$B115,""), "")</f>
        <v/>
      </c>
      <c r="C123" t="str">
        <f>IF(AND(LEN('Library Prep'!$C$6)&gt;0, 'Library Prep'!$C$6 &lt;&gt; "CD", LEN(TRIM('Library Prep'!$C$2)) &gt; 0, LEN(TRIM('Library Prep'!$B115))&gt;0), 'Library Prep'!$B115 &amp; "-" &amp; 'Library Prep'!$C$2, "")</f>
        <v/>
      </c>
      <c r="D123" t="str">
        <f>IF(AND(LEN('Library Prep'!$J115)&gt;0, LEN(TRIM('Library Prep'!$B115)) &gt; 0), IF('Library Prep'!$J$12="CD", 'Library Prep'!$K115, RIGHT('Library Prep'!$J115, 1)), "")</f>
        <v/>
      </c>
      <c r="E123" t="str">
        <f>IF(LEN($D123)=0, "", IF('Library Prep'!$J$12 = "CD", VLOOKUP($D123, Indices!$H$8:$J$103, 2, FALSE), 'Library Prep'!$K115))</f>
        <v/>
      </c>
      <c r="F123" t="str">
        <f ca="1">IF(AND('Library Prep'!$J$12="CD", LEN(E123)&gt;0),
VLOOKUP(E123, Indices!$F:$G, 2, FALSE),
IF(LEN(E123)&gt;0,LEFT(VLOOKUP(E123, OFFSET(Indices!$H$8:$J$103, 0, MATCH('Library Prep'!$J115, Indices!$H$6:$AF$6,0)-1), 2,FALSE),LEN(VLOOKUP(E123, OFFSET(Indices!$H$8:$J$103, 0, MATCH('Library Prep'!$J115, Indices!$H$6:$AF$6,0)-1), 2,FALSE))-2), ""))</f>
        <v/>
      </c>
      <c r="G123" t="str">
        <f ca="1">IF(AND('Library Prep'!$J$12="CD", LEN($D123)&gt;0), VLOOKUP($D123, Indices!$H$8:$J$103, 3, FALSE), IF(AND(LEN($D123)&gt;0, LEN($F123)&gt;0), VLOOKUP($F123&amp;"-7", Indices!$F:$G, 2,FALSE), ""))</f>
        <v/>
      </c>
      <c r="H123" t="str">
        <f ca="1">IF(AND('Library Prep'!$J$12="CD", LEN(G123)&gt;0), VLOOKUP(G123, Indices!$F:$G, 2, FALSE), F123)</f>
        <v/>
      </c>
      <c r="I123" t="str">
        <f ca="1">IF(AND('Library Prep'!$J$12 = "CD", LEN('Library Prep'!$B115)&gt;0), 'Library Prep'!$D115&amp;"", IF(LEN($H123)&gt;0, VLOOKUP(H123&amp;"-5", Indices!$F:$G, 2,FALSE), ""))</f>
        <v/>
      </c>
      <c r="J123" t="str">
        <f>IF(AND('Library Prep'!$J$12 &lt;&gt; "CD", LEN('Library Prep'!$D115)&gt;0), 'Library Prep'!$D115, "")</f>
        <v/>
      </c>
    </row>
    <row r="124" spans="2:10">
      <c r="B124" t="str">
        <f>IF(AND(LEN('Library Prep'!$C$6)&gt;0, 'Library Prep'!$C$6 &lt;&gt; "CD"), IF(LEN('Library Prep'!$B116)&gt;0,'Library Prep'!$B116,""), "")</f>
        <v/>
      </c>
      <c r="C124" t="str">
        <f>IF(AND(LEN('Library Prep'!$C$6)&gt;0, 'Library Prep'!$C$6 &lt;&gt; "CD", LEN(TRIM('Library Prep'!$C$2)) &gt; 0, LEN(TRIM('Library Prep'!$B116))&gt;0), 'Library Prep'!$B116 &amp; "-" &amp; 'Library Prep'!$C$2, "")</f>
        <v/>
      </c>
      <c r="D124" t="str">
        <f>IF(AND(LEN('Library Prep'!$J116)&gt;0, LEN(TRIM('Library Prep'!$B116)) &gt; 0), IF('Library Prep'!$J$12="CD", 'Library Prep'!$K116, RIGHT('Library Prep'!$J116, 1)), "")</f>
        <v/>
      </c>
      <c r="E124" t="str">
        <f>IF(LEN($D124)=0, "", IF('Library Prep'!$J$12 = "CD", VLOOKUP($D124, Indices!$H$8:$J$103, 2, FALSE), 'Library Prep'!$K116))</f>
        <v/>
      </c>
      <c r="F124" t="str">
        <f ca="1">IF(AND('Library Prep'!$J$12="CD", LEN(E124)&gt;0),
VLOOKUP(E124, Indices!$F:$G, 2, FALSE),
IF(LEN(E124)&gt;0,LEFT(VLOOKUP(E124, OFFSET(Indices!$H$8:$J$103, 0, MATCH('Library Prep'!$J116, Indices!$H$6:$AF$6,0)-1), 2,FALSE),LEN(VLOOKUP(E124, OFFSET(Indices!$H$8:$J$103, 0, MATCH('Library Prep'!$J116, Indices!$H$6:$AF$6,0)-1), 2,FALSE))-2), ""))</f>
        <v/>
      </c>
      <c r="G124" t="str">
        <f ca="1">IF(AND('Library Prep'!$J$12="CD", LEN($D124)&gt;0), VLOOKUP($D124, Indices!$H$8:$J$103, 3, FALSE), IF(AND(LEN($D124)&gt;0, LEN($F124)&gt;0), VLOOKUP($F124&amp;"-7", Indices!$F:$G, 2,FALSE), ""))</f>
        <v/>
      </c>
      <c r="H124" t="str">
        <f ca="1">IF(AND('Library Prep'!$J$12="CD", LEN(G124)&gt;0), VLOOKUP(G124, Indices!$F:$G, 2, FALSE), F124)</f>
        <v/>
      </c>
      <c r="I124" t="str">
        <f ca="1">IF(AND('Library Prep'!$J$12 = "CD", LEN('Library Prep'!$B116)&gt;0), 'Library Prep'!$D116&amp;"", IF(LEN($H124)&gt;0, VLOOKUP(H124&amp;"-5", Indices!$F:$G, 2,FALSE), ""))</f>
        <v/>
      </c>
      <c r="J124" t="str">
        <f>IF(AND('Library Prep'!$J$12 &lt;&gt; "CD", LEN('Library Prep'!$D116)&gt;0), 'Library Prep'!$D116, "")</f>
        <v/>
      </c>
    </row>
    <row r="125" spans="2:10">
      <c r="B125" t="str">
        <f>IF(AND(LEN('Library Prep'!$C$6)&gt;0, 'Library Prep'!$C$6 &lt;&gt; "CD"), IF(LEN('Library Prep'!$B117)&gt;0,'Library Prep'!$B117,""), "")</f>
        <v/>
      </c>
      <c r="C125" t="str">
        <f>IF(AND(LEN('Library Prep'!$C$6)&gt;0, 'Library Prep'!$C$6 &lt;&gt; "CD", LEN(TRIM('Library Prep'!$C$2)) &gt; 0, LEN(TRIM('Library Prep'!$B117))&gt;0), 'Library Prep'!$B117 &amp; "-" &amp; 'Library Prep'!$C$2, "")</f>
        <v/>
      </c>
      <c r="D125" t="str">
        <f>IF(AND(LEN('Library Prep'!$J117)&gt;0, LEN(TRIM('Library Prep'!$B117)) &gt; 0), IF('Library Prep'!$J$12="CD", 'Library Prep'!$K117, RIGHT('Library Prep'!$J117, 1)), "")</f>
        <v/>
      </c>
      <c r="E125" t="str">
        <f>IF(LEN($D125)=0, "", IF('Library Prep'!$J$12 = "CD", VLOOKUP($D125, Indices!$H$8:$J$103, 2, FALSE), 'Library Prep'!$K117))</f>
        <v/>
      </c>
      <c r="F125" t="str">
        <f ca="1">IF(AND('Library Prep'!$J$12="CD", LEN(E125)&gt;0),
VLOOKUP(E125, Indices!$F:$G, 2, FALSE),
IF(LEN(E125)&gt;0,LEFT(VLOOKUP(E125, OFFSET(Indices!$H$8:$J$103, 0, MATCH('Library Prep'!$J117, Indices!$H$6:$AF$6,0)-1), 2,FALSE),LEN(VLOOKUP(E125, OFFSET(Indices!$H$8:$J$103, 0, MATCH('Library Prep'!$J117, Indices!$H$6:$AF$6,0)-1), 2,FALSE))-2), ""))</f>
        <v/>
      </c>
      <c r="G125" t="str">
        <f ca="1">IF(AND('Library Prep'!$J$12="CD", LEN($D125)&gt;0), VLOOKUP($D125, Indices!$H$8:$J$103, 3, FALSE), IF(AND(LEN($D125)&gt;0, LEN($F125)&gt;0), VLOOKUP($F125&amp;"-7", Indices!$F:$G, 2,FALSE), ""))</f>
        <v/>
      </c>
      <c r="H125" t="str">
        <f ca="1">IF(AND('Library Prep'!$J$12="CD", LEN(G125)&gt;0), VLOOKUP(G125, Indices!$F:$G, 2, FALSE), F125)</f>
        <v/>
      </c>
      <c r="I125" t="str">
        <f ca="1">IF(AND('Library Prep'!$J$12 = "CD", LEN('Library Prep'!$B117)&gt;0), 'Library Prep'!$D117&amp;"", IF(LEN($H125)&gt;0, VLOOKUP(H125&amp;"-5", Indices!$F:$G, 2,FALSE), ""))</f>
        <v/>
      </c>
      <c r="J125" t="str">
        <f>IF(AND('Library Prep'!$J$12 &lt;&gt; "CD", LEN('Library Prep'!$D117)&gt;0), 'Library Prep'!$D117, "")</f>
        <v/>
      </c>
    </row>
    <row r="126" spans="2:10">
      <c r="B126" t="str">
        <f>IF(AND(LEN('Library Prep'!$C$6)&gt;0, 'Library Prep'!$C$6 &lt;&gt; "CD"), IF(LEN('Library Prep'!$B118)&gt;0,'Library Prep'!$B118,""), "")</f>
        <v/>
      </c>
      <c r="C126" t="str">
        <f>IF(AND(LEN('Library Prep'!$C$6)&gt;0, 'Library Prep'!$C$6 &lt;&gt; "CD", LEN(TRIM('Library Prep'!$C$2)) &gt; 0, LEN(TRIM('Library Prep'!$B118))&gt;0), 'Library Prep'!$B118 &amp; "-" &amp; 'Library Prep'!$C$2, "")</f>
        <v/>
      </c>
      <c r="D126" t="str">
        <f>IF(AND(LEN('Library Prep'!$J118)&gt;0, LEN(TRIM('Library Prep'!$B118)) &gt; 0), IF('Library Prep'!$J$12="CD", 'Library Prep'!$K118, RIGHT('Library Prep'!$J118, 1)), "")</f>
        <v/>
      </c>
      <c r="E126" t="str">
        <f>IF(LEN($D126)=0, "", IF('Library Prep'!$J$12 = "CD", VLOOKUP($D126, Indices!$H$8:$J$103, 2, FALSE), 'Library Prep'!$K118))</f>
        <v/>
      </c>
      <c r="F126" t="str">
        <f ca="1">IF(AND('Library Prep'!$J$12="CD", LEN(E126)&gt;0),
VLOOKUP(E126, Indices!$F:$G, 2, FALSE),
IF(LEN(E126)&gt;0,LEFT(VLOOKUP(E126, OFFSET(Indices!$H$8:$J$103, 0, MATCH('Library Prep'!$J118, Indices!$H$6:$AF$6,0)-1), 2,FALSE),LEN(VLOOKUP(E126, OFFSET(Indices!$H$8:$J$103, 0, MATCH('Library Prep'!$J118, Indices!$H$6:$AF$6,0)-1), 2,FALSE))-2), ""))</f>
        <v/>
      </c>
      <c r="G126" t="str">
        <f ca="1">IF(AND('Library Prep'!$J$12="CD", LEN($D126)&gt;0), VLOOKUP($D126, Indices!$H$8:$J$103, 3, FALSE), IF(AND(LEN($D126)&gt;0, LEN($F126)&gt;0), VLOOKUP($F126&amp;"-7", Indices!$F:$G, 2,FALSE), ""))</f>
        <v/>
      </c>
      <c r="H126" t="str">
        <f ca="1">IF(AND('Library Prep'!$J$12="CD", LEN(G126)&gt;0), VLOOKUP(G126, Indices!$F:$G, 2, FALSE), F126)</f>
        <v/>
      </c>
      <c r="I126" t="str">
        <f ca="1">IF(AND('Library Prep'!$J$12 = "CD", LEN('Library Prep'!$B118)&gt;0), 'Library Prep'!$D118&amp;"", IF(LEN($H126)&gt;0, VLOOKUP(H126&amp;"-5", Indices!$F:$G, 2,FALSE), ""))</f>
        <v/>
      </c>
      <c r="J126" t="str">
        <f>IF(AND('Library Prep'!$J$12 &lt;&gt; "CD", LEN('Library Prep'!$D118)&gt;0), 'Library Prep'!$D118, "")</f>
        <v/>
      </c>
    </row>
    <row r="127" spans="2:10">
      <c r="B127" t="str">
        <f>IF(AND(LEN('Library Prep'!$C$6)&gt;0, 'Library Prep'!$C$6 &lt;&gt; "CD"), IF(LEN('Library Prep'!$B119)&gt;0,'Library Prep'!$B119,""), "")</f>
        <v/>
      </c>
      <c r="C127" t="str">
        <f>IF(AND(LEN('Library Prep'!$C$6)&gt;0, 'Library Prep'!$C$6 &lt;&gt; "CD", LEN(TRIM('Library Prep'!$C$2)) &gt; 0, LEN(TRIM('Library Prep'!$B119))&gt;0), 'Library Prep'!$B119 &amp; "-" &amp; 'Library Prep'!$C$2, "")</f>
        <v/>
      </c>
      <c r="D127" t="str">
        <f>IF(AND(LEN('Library Prep'!$J119)&gt;0, LEN(TRIM('Library Prep'!$B119)) &gt; 0), IF('Library Prep'!$J$12="CD", 'Library Prep'!$K119, RIGHT('Library Prep'!$J119, 1)), "")</f>
        <v/>
      </c>
      <c r="E127" t="str">
        <f>IF(LEN($D127)=0, "", IF('Library Prep'!$J$12 = "CD", VLOOKUP($D127, Indices!$H$8:$J$103, 2, FALSE), 'Library Prep'!$K119))</f>
        <v/>
      </c>
      <c r="F127" t="str">
        <f ca="1">IF(AND('Library Prep'!$J$12="CD", LEN(E127)&gt;0),
VLOOKUP(E127, Indices!$F:$G, 2, FALSE),
IF(LEN(E127)&gt;0,LEFT(VLOOKUP(E127, OFFSET(Indices!$H$8:$J$103, 0, MATCH('Library Prep'!$J119, Indices!$H$6:$AF$6,0)-1), 2,FALSE),LEN(VLOOKUP(E127, OFFSET(Indices!$H$8:$J$103, 0, MATCH('Library Prep'!$J119, Indices!$H$6:$AF$6,0)-1), 2,FALSE))-2), ""))</f>
        <v/>
      </c>
      <c r="G127" t="str">
        <f ca="1">IF(AND('Library Prep'!$J$12="CD", LEN($D127)&gt;0), VLOOKUP($D127, Indices!$H$8:$J$103, 3, FALSE), IF(AND(LEN($D127)&gt;0, LEN($F127)&gt;0), VLOOKUP($F127&amp;"-7", Indices!$F:$G, 2,FALSE), ""))</f>
        <v/>
      </c>
      <c r="H127" t="str">
        <f ca="1">IF(AND('Library Prep'!$J$12="CD", LEN(G127)&gt;0), VLOOKUP(G127, Indices!$F:$G, 2, FALSE), F127)</f>
        <v/>
      </c>
      <c r="I127" t="str">
        <f ca="1">IF(AND('Library Prep'!$J$12 = "CD", LEN('Library Prep'!$B119)&gt;0), 'Library Prep'!$D119&amp;"", IF(LEN($H127)&gt;0, VLOOKUP(H127&amp;"-5", Indices!$F:$G, 2,FALSE), ""))</f>
        <v/>
      </c>
      <c r="J127" t="str">
        <f>IF(AND('Library Prep'!$J$12 &lt;&gt; "CD", LEN('Library Prep'!$D119)&gt;0), 'Library Prep'!$D119, "")</f>
        <v/>
      </c>
    </row>
    <row r="128" spans="2:10">
      <c r="B128" t="str">
        <f>IF(AND(LEN('Library Prep'!$C$6)&gt;0, 'Library Prep'!$C$6 &lt;&gt; "CD"), IF(LEN('Library Prep'!$B120)&gt;0,'Library Prep'!$B120,""), "")</f>
        <v/>
      </c>
      <c r="C128" t="str">
        <f>IF(AND(LEN('Library Prep'!$C$6)&gt;0, 'Library Prep'!$C$6 &lt;&gt; "CD", LEN(TRIM('Library Prep'!$C$2)) &gt; 0, LEN(TRIM('Library Prep'!$B120))&gt;0), 'Library Prep'!$B120 &amp; "-" &amp; 'Library Prep'!$C$2, "")</f>
        <v/>
      </c>
      <c r="D128" t="str">
        <f>IF(AND(LEN('Library Prep'!$J120)&gt;0, LEN(TRIM('Library Prep'!$B120)) &gt; 0), IF('Library Prep'!$J$12="CD", 'Library Prep'!$K120, RIGHT('Library Prep'!$J120, 1)), "")</f>
        <v/>
      </c>
      <c r="E128" t="str">
        <f>IF(LEN($D128)=0, "", IF('Library Prep'!$J$12 = "CD", VLOOKUP($D128, Indices!$H$8:$J$103, 2, FALSE), 'Library Prep'!$K120))</f>
        <v/>
      </c>
      <c r="F128" t="str">
        <f ca="1">IF(AND('Library Prep'!$J$12="CD", LEN(E128)&gt;0),
VLOOKUP(E128, Indices!$F:$G, 2, FALSE),
IF(LEN(E128)&gt;0,LEFT(VLOOKUP(E128, OFFSET(Indices!$H$8:$J$103, 0, MATCH('Library Prep'!$J120, Indices!$H$6:$AF$6,0)-1), 2,FALSE),LEN(VLOOKUP(E128, OFFSET(Indices!$H$8:$J$103, 0, MATCH('Library Prep'!$J120, Indices!$H$6:$AF$6,0)-1), 2,FALSE))-2), ""))</f>
        <v/>
      </c>
      <c r="G128" t="str">
        <f ca="1">IF(AND('Library Prep'!$J$12="CD", LEN($D128)&gt;0), VLOOKUP($D128, Indices!$H$8:$J$103, 3, FALSE), IF(AND(LEN($D128)&gt;0, LEN($F128)&gt;0), VLOOKUP($F128&amp;"-7", Indices!$F:$G, 2,FALSE), ""))</f>
        <v/>
      </c>
      <c r="H128" t="str">
        <f ca="1">IF(AND('Library Prep'!$J$12="CD", LEN(G128)&gt;0), VLOOKUP(G128, Indices!$F:$G, 2, FALSE), F128)</f>
        <v/>
      </c>
      <c r="I128" t="str">
        <f ca="1">IF(AND('Library Prep'!$J$12 = "CD", LEN('Library Prep'!$B120)&gt;0), 'Library Prep'!$D120&amp;"", IF(LEN($H128)&gt;0, VLOOKUP(H128&amp;"-5", Indices!$F:$G, 2,FALSE), ""))</f>
        <v/>
      </c>
      <c r="J128" t="str">
        <f>IF(AND('Library Prep'!$J$12 &lt;&gt; "CD", LEN('Library Prep'!$D120)&gt;0), 'Library Prep'!$D120, "")</f>
        <v/>
      </c>
    </row>
    <row r="129" spans="2:10">
      <c r="B129" t="str">
        <f>IF(AND(LEN('Library Prep'!$C$6)&gt;0, 'Library Prep'!$C$6 &lt;&gt; "CD"), IF(LEN('Library Prep'!$B121)&gt;0,'Library Prep'!$B121,""), "")</f>
        <v/>
      </c>
      <c r="C129" t="str">
        <f>IF(AND(LEN('Library Prep'!$C$6)&gt;0, 'Library Prep'!$C$6 &lt;&gt; "CD", LEN(TRIM('Library Prep'!$C$2)) &gt; 0, LEN(TRIM('Library Prep'!$B121))&gt;0), 'Library Prep'!$B121 &amp; "-" &amp; 'Library Prep'!$C$2, "")</f>
        <v/>
      </c>
      <c r="D129" t="str">
        <f>IF(AND(LEN('Library Prep'!$J121)&gt;0, LEN(TRIM('Library Prep'!$B121)) &gt; 0), IF('Library Prep'!$J$12="CD", 'Library Prep'!$K121, RIGHT('Library Prep'!$J121, 1)), "")</f>
        <v/>
      </c>
      <c r="E129" t="str">
        <f>IF(LEN($D129)=0, "", IF('Library Prep'!$J$12 = "CD", VLOOKUP($D129, Indices!$H$8:$J$103, 2, FALSE), 'Library Prep'!$K121))</f>
        <v/>
      </c>
      <c r="F129" t="str">
        <f ca="1">IF(AND('Library Prep'!$J$12="CD", LEN(E129)&gt;0),
VLOOKUP(E129, Indices!$F:$G, 2, FALSE),
IF(LEN(E129)&gt;0,LEFT(VLOOKUP(E129, OFFSET(Indices!$H$8:$J$103, 0, MATCH('Library Prep'!$J121, Indices!$H$6:$AF$6,0)-1), 2,FALSE),LEN(VLOOKUP(E129, OFFSET(Indices!$H$8:$J$103, 0, MATCH('Library Prep'!$J121, Indices!$H$6:$AF$6,0)-1), 2,FALSE))-2), ""))</f>
        <v/>
      </c>
      <c r="G129" t="str">
        <f ca="1">IF(AND('Library Prep'!$J$12="CD", LEN($D129)&gt;0), VLOOKUP($D129, Indices!$H$8:$J$103, 3, FALSE), IF(AND(LEN($D129)&gt;0, LEN($F129)&gt;0), VLOOKUP($F129&amp;"-7", Indices!$F:$G, 2,FALSE), ""))</f>
        <v/>
      </c>
      <c r="H129" t="str">
        <f ca="1">IF(AND('Library Prep'!$J$12="CD", LEN(G129)&gt;0), VLOOKUP(G129, Indices!$F:$G, 2, FALSE), F129)</f>
        <v/>
      </c>
      <c r="I129" t="str">
        <f ca="1">IF(AND('Library Prep'!$J$12 = "CD", LEN('Library Prep'!$B121)&gt;0), 'Library Prep'!$D121&amp;"", IF(LEN($H129)&gt;0, VLOOKUP(H129&amp;"-5", Indices!$F:$G, 2,FALSE), ""))</f>
        <v/>
      </c>
      <c r="J129" t="str">
        <f>IF(AND('Library Prep'!$J$12 &lt;&gt; "CD", LEN('Library Prep'!$D121)&gt;0), 'Library Prep'!$D121, "")</f>
        <v/>
      </c>
    </row>
    <row r="130" spans="2:10">
      <c r="B130" t="str">
        <f>IF(AND(LEN('Library Prep'!$C$6)&gt;0, 'Library Prep'!$C$6 &lt;&gt; "CD"), IF(LEN('Library Prep'!$B122)&gt;0,'Library Prep'!$B122,""), "")</f>
        <v/>
      </c>
      <c r="C130" t="str">
        <f>IF(AND(LEN('Library Prep'!$C$6)&gt;0, 'Library Prep'!$C$6 &lt;&gt; "CD", LEN(TRIM('Library Prep'!$C$2)) &gt; 0, LEN(TRIM('Library Prep'!$B122))&gt;0), 'Library Prep'!$B122 &amp; "-" &amp; 'Library Prep'!$C$2, "")</f>
        <v/>
      </c>
      <c r="D130" t="str">
        <f>IF(AND(LEN('Library Prep'!$J122)&gt;0, LEN(TRIM('Library Prep'!$B122)) &gt; 0), IF('Library Prep'!$J$12="CD", 'Library Prep'!$K122, RIGHT('Library Prep'!$J122, 1)), "")</f>
        <v/>
      </c>
      <c r="E130" t="str">
        <f>IF(LEN($D130)=0, "", IF('Library Prep'!$J$12 = "CD", VLOOKUP($D130, Indices!$H$8:$J$103, 2, FALSE), 'Library Prep'!$K122))</f>
        <v/>
      </c>
      <c r="F130" t="str">
        <f ca="1">IF(AND('Library Prep'!$J$12="CD", LEN(E130)&gt;0),
VLOOKUP(E130, Indices!$F:$G, 2, FALSE),
IF(LEN(E130)&gt;0,LEFT(VLOOKUP(E130, OFFSET(Indices!$H$8:$J$103, 0, MATCH('Library Prep'!$J122, Indices!$H$6:$AF$6,0)-1), 2,FALSE),LEN(VLOOKUP(E130, OFFSET(Indices!$H$8:$J$103, 0, MATCH('Library Prep'!$J122, Indices!$H$6:$AF$6,0)-1), 2,FALSE))-2), ""))</f>
        <v/>
      </c>
      <c r="G130" t="str">
        <f ca="1">IF(AND('Library Prep'!$J$12="CD", LEN($D130)&gt;0), VLOOKUP($D130, Indices!$H$8:$J$103, 3, FALSE), IF(AND(LEN($D130)&gt;0, LEN($F130)&gt;0), VLOOKUP($F130&amp;"-7", Indices!$F:$G, 2,FALSE), ""))</f>
        <v/>
      </c>
      <c r="H130" t="str">
        <f ca="1">IF(AND('Library Prep'!$J$12="CD", LEN(G130)&gt;0), VLOOKUP(G130, Indices!$F:$G, 2, FALSE), F130)</f>
        <v/>
      </c>
      <c r="I130" t="str">
        <f ca="1">IF(AND('Library Prep'!$J$12 = "CD", LEN('Library Prep'!$B122)&gt;0), 'Library Prep'!$D122&amp;"", IF(LEN($H130)&gt;0, VLOOKUP(H130&amp;"-5", Indices!$F:$G, 2,FALSE), ""))</f>
        <v/>
      </c>
      <c r="J130" t="str">
        <f>IF(AND('Library Prep'!$J$12 &lt;&gt; "CD", LEN('Library Prep'!$D122)&gt;0), 'Library Prep'!$D122, "")</f>
        <v/>
      </c>
    </row>
    <row r="131" spans="2:10">
      <c r="B131" t="str">
        <f>IF(AND(LEN('Library Prep'!$C$6)&gt;0, 'Library Prep'!$C$6 &lt;&gt; "CD"), IF(LEN('Library Prep'!$B123)&gt;0,'Library Prep'!$B123,""), "")</f>
        <v/>
      </c>
      <c r="C131" t="str">
        <f>IF(AND(LEN('Library Prep'!$C$6)&gt;0, 'Library Prep'!$C$6 &lt;&gt; "CD", LEN(TRIM('Library Prep'!$C$2)) &gt; 0, LEN(TRIM('Library Prep'!$B123))&gt;0), 'Library Prep'!$B123 &amp; "-" &amp; 'Library Prep'!$C$2, "")</f>
        <v/>
      </c>
      <c r="D131" t="str">
        <f>IF(AND(LEN('Library Prep'!$J123)&gt;0, LEN(TRIM('Library Prep'!$B123)) &gt; 0), IF('Library Prep'!$J$12="CD", 'Library Prep'!$K123, RIGHT('Library Prep'!$J123, 1)), "")</f>
        <v/>
      </c>
      <c r="E131" t="str">
        <f>IF(LEN($D131)=0, "", IF('Library Prep'!$J$12 = "CD", VLOOKUP($D131, Indices!$H$8:$J$103, 2, FALSE), 'Library Prep'!$K123))</f>
        <v/>
      </c>
      <c r="F131" t="str">
        <f ca="1">IF(AND('Library Prep'!$J$12="CD", LEN(E131)&gt;0),
VLOOKUP(E131, Indices!$F:$G, 2, FALSE),
IF(LEN(E131)&gt;0,LEFT(VLOOKUP(E131, OFFSET(Indices!$H$8:$J$103, 0, MATCH('Library Prep'!$J123, Indices!$H$6:$AF$6,0)-1), 2,FALSE),LEN(VLOOKUP(E131, OFFSET(Indices!$H$8:$J$103, 0, MATCH('Library Prep'!$J123, Indices!$H$6:$AF$6,0)-1), 2,FALSE))-2), ""))</f>
        <v/>
      </c>
      <c r="G131" t="str">
        <f ca="1">IF(AND('Library Prep'!$J$12="CD", LEN($D131)&gt;0), VLOOKUP($D131, Indices!$H$8:$J$103, 3, FALSE), IF(AND(LEN($D131)&gt;0, LEN($F131)&gt;0), VLOOKUP($F131&amp;"-7", Indices!$F:$G, 2,FALSE), ""))</f>
        <v/>
      </c>
      <c r="H131" t="str">
        <f ca="1">IF(AND('Library Prep'!$J$12="CD", LEN(G131)&gt;0), VLOOKUP(G131, Indices!$F:$G, 2, FALSE), F131)</f>
        <v/>
      </c>
      <c r="I131" t="str">
        <f ca="1">IF(AND('Library Prep'!$J$12 = "CD", LEN('Library Prep'!$B123)&gt;0), 'Library Prep'!$D123&amp;"", IF(LEN($H131)&gt;0, VLOOKUP(H131&amp;"-5", Indices!$F:$G, 2,FALSE), ""))</f>
        <v/>
      </c>
      <c r="J131" t="str">
        <f>IF(AND('Library Prep'!$J$12 &lt;&gt; "CD", LEN('Library Prep'!$D123)&gt;0), 'Library Prep'!$D123, "")</f>
        <v/>
      </c>
    </row>
    <row r="132" spans="2:10">
      <c r="B132" t="str">
        <f>IF(AND(LEN('Library Prep'!$C$6)&gt;0, 'Library Prep'!$C$6 &lt;&gt; "CD"), IF(LEN('Library Prep'!$B124)&gt;0,'Library Prep'!$B124,""), "")</f>
        <v/>
      </c>
      <c r="C132" t="str">
        <f>IF(AND(LEN('Library Prep'!$C$6)&gt;0, 'Library Prep'!$C$6 &lt;&gt; "CD", LEN(TRIM('Library Prep'!$C$2)) &gt; 0, LEN(TRIM('Library Prep'!$B124))&gt;0), 'Library Prep'!$B124 &amp; "-" &amp; 'Library Prep'!$C$2, "")</f>
        <v/>
      </c>
      <c r="D132" t="str">
        <f>IF(AND(LEN('Library Prep'!$J124)&gt;0, LEN(TRIM('Library Prep'!$B124)) &gt; 0), IF('Library Prep'!$J$12="CD", 'Library Prep'!$K124, RIGHT('Library Prep'!$J124, 1)), "")</f>
        <v/>
      </c>
      <c r="E132" t="str">
        <f>IF(LEN($D132)=0, "", IF('Library Prep'!$J$12 = "CD", VLOOKUP($D132, Indices!$H$8:$J$103, 2, FALSE), 'Library Prep'!$K124))</f>
        <v/>
      </c>
      <c r="F132" t="str">
        <f ca="1">IF(AND('Library Prep'!$J$12="CD", LEN(E132)&gt;0),
VLOOKUP(E132, Indices!$F:$G, 2, FALSE),
IF(LEN(E132)&gt;0,LEFT(VLOOKUP(E132, OFFSET(Indices!$H$8:$J$103, 0, MATCH('Library Prep'!$J124, Indices!$H$6:$AF$6,0)-1), 2,FALSE),LEN(VLOOKUP(E132, OFFSET(Indices!$H$8:$J$103, 0, MATCH('Library Prep'!$J124, Indices!$H$6:$AF$6,0)-1), 2,FALSE))-2), ""))</f>
        <v/>
      </c>
      <c r="G132" t="str">
        <f ca="1">IF(AND('Library Prep'!$J$12="CD", LEN($D132)&gt;0), VLOOKUP($D132, Indices!$H$8:$J$103, 3, FALSE), IF(AND(LEN($D132)&gt;0, LEN($F132)&gt;0), VLOOKUP($F132&amp;"-7", Indices!$F:$G, 2,FALSE), ""))</f>
        <v/>
      </c>
      <c r="H132" t="str">
        <f ca="1">IF(AND('Library Prep'!$J$12="CD", LEN(G132)&gt;0), VLOOKUP(G132, Indices!$F:$G, 2, FALSE), F132)</f>
        <v/>
      </c>
      <c r="I132" t="str">
        <f ca="1">IF(AND('Library Prep'!$J$12 = "CD", LEN('Library Prep'!$B124)&gt;0), 'Library Prep'!$D124&amp;"", IF(LEN($H132)&gt;0, VLOOKUP(H132&amp;"-5", Indices!$F:$G, 2,FALSE), ""))</f>
        <v/>
      </c>
      <c r="J132" t="str">
        <f>IF(AND('Library Prep'!$J$12 &lt;&gt; "CD", LEN('Library Prep'!$D124)&gt;0), 'Library Prep'!$D124, "")</f>
        <v/>
      </c>
    </row>
    <row r="133" spans="2:10">
      <c r="B133" t="str">
        <f>IF(AND(LEN('Library Prep'!$C$6)&gt;0, 'Library Prep'!$C$6 &lt;&gt; "CD"), IF(LEN('Library Prep'!$B125)&gt;0,'Library Prep'!$B125,""), "")</f>
        <v/>
      </c>
      <c r="C133" t="str">
        <f>IF(AND(LEN('Library Prep'!$C$6)&gt;0, 'Library Prep'!$C$6 &lt;&gt; "CD", LEN(TRIM('Library Prep'!$C$2)) &gt; 0, LEN(TRIM('Library Prep'!$B125))&gt;0), 'Library Prep'!$B125 &amp; "-" &amp; 'Library Prep'!$C$2, "")</f>
        <v/>
      </c>
      <c r="D133" t="str">
        <f>IF(AND(LEN('Library Prep'!$J125)&gt;0, LEN(TRIM('Library Prep'!$B125)) &gt; 0), IF('Library Prep'!$J$12="CD", 'Library Prep'!$K125, RIGHT('Library Prep'!$J125, 1)), "")</f>
        <v/>
      </c>
      <c r="E133" t="str">
        <f>IF(LEN($D133)=0, "", IF('Library Prep'!$J$12 = "CD", VLOOKUP($D133, Indices!$H$8:$J$103, 2, FALSE), 'Library Prep'!$K125))</f>
        <v/>
      </c>
      <c r="F133" t="str">
        <f ca="1">IF(AND('Library Prep'!$J$12="CD", LEN(E133)&gt;0),
VLOOKUP(E133, Indices!$F:$G, 2, FALSE),
IF(LEN(E133)&gt;0,LEFT(VLOOKUP(E133, OFFSET(Indices!$H$8:$J$103, 0, MATCH('Library Prep'!$J125, Indices!$H$6:$AF$6,0)-1), 2,FALSE),LEN(VLOOKUP(E133, OFFSET(Indices!$H$8:$J$103, 0, MATCH('Library Prep'!$J125, Indices!$H$6:$AF$6,0)-1), 2,FALSE))-2), ""))</f>
        <v/>
      </c>
      <c r="G133" t="str">
        <f ca="1">IF(AND('Library Prep'!$J$12="CD", LEN($D133)&gt;0), VLOOKUP($D133, Indices!$H$8:$J$103, 3, FALSE), IF(AND(LEN($D133)&gt;0, LEN($F133)&gt;0), VLOOKUP($F133&amp;"-7", Indices!$F:$G, 2,FALSE), ""))</f>
        <v/>
      </c>
      <c r="H133" t="str">
        <f ca="1">IF(AND('Library Prep'!$J$12="CD", LEN(G133)&gt;0), VLOOKUP(G133, Indices!$F:$G, 2, FALSE), F133)</f>
        <v/>
      </c>
      <c r="I133" t="str">
        <f ca="1">IF(AND('Library Prep'!$J$12 = "CD", LEN('Library Prep'!$B125)&gt;0), 'Library Prep'!$D125&amp;"", IF(LEN($H133)&gt;0, VLOOKUP(H133&amp;"-5", Indices!$F:$G, 2,FALSE), ""))</f>
        <v/>
      </c>
      <c r="J133" t="str">
        <f>IF(AND('Library Prep'!$J$12 &lt;&gt; "CD", LEN('Library Prep'!$D125)&gt;0), 'Library Prep'!$D125, "")</f>
        <v/>
      </c>
    </row>
    <row r="134" spans="2:10">
      <c r="B134" t="str">
        <f>IF(AND(LEN('Library Prep'!$C$6)&gt;0, 'Library Prep'!$C$6 &lt;&gt; "CD"), IF(LEN('Library Prep'!$B126)&gt;0,'Library Prep'!$B126,""), "")</f>
        <v/>
      </c>
      <c r="C134" t="str">
        <f>IF(AND(LEN('Library Prep'!$C$6)&gt;0, 'Library Prep'!$C$6 &lt;&gt; "CD", LEN(TRIM('Library Prep'!$C$2)) &gt; 0, LEN(TRIM('Library Prep'!$B126))&gt;0), 'Library Prep'!$B126 &amp; "-" &amp; 'Library Prep'!$C$2, "")</f>
        <v/>
      </c>
      <c r="D134" t="str">
        <f>IF(AND(LEN('Library Prep'!$J126)&gt;0, LEN(TRIM('Library Prep'!$B126)) &gt; 0), IF('Library Prep'!$J$12="CD", 'Library Prep'!$K126, RIGHT('Library Prep'!$J126, 1)), "")</f>
        <v/>
      </c>
      <c r="E134" t="str">
        <f>IF(LEN($D134)=0, "", IF('Library Prep'!$J$12 = "CD", VLOOKUP($D134, Indices!$H$8:$J$103, 2, FALSE), 'Library Prep'!$K126))</f>
        <v/>
      </c>
      <c r="F134" t="str">
        <f ca="1">IF(AND('Library Prep'!$J$12="CD", LEN(E134)&gt;0),
VLOOKUP(E134, Indices!$F:$G, 2, FALSE),
IF(LEN(E134)&gt;0,LEFT(VLOOKUP(E134, OFFSET(Indices!$H$8:$J$103, 0, MATCH('Library Prep'!$J126, Indices!$H$6:$AF$6,0)-1), 2,FALSE),LEN(VLOOKUP(E134, OFFSET(Indices!$H$8:$J$103, 0, MATCH('Library Prep'!$J126, Indices!$H$6:$AF$6,0)-1), 2,FALSE))-2), ""))</f>
        <v/>
      </c>
      <c r="G134" t="str">
        <f ca="1">IF(AND('Library Prep'!$J$12="CD", LEN($D134)&gt;0), VLOOKUP($D134, Indices!$H$8:$J$103, 3, FALSE), IF(AND(LEN($D134)&gt;0, LEN($F134)&gt;0), VLOOKUP($F134&amp;"-7", Indices!$F:$G, 2,FALSE), ""))</f>
        <v/>
      </c>
      <c r="H134" t="str">
        <f ca="1">IF(AND('Library Prep'!$J$12="CD", LEN(G134)&gt;0), VLOOKUP(G134, Indices!$F:$G, 2, FALSE), F134)</f>
        <v/>
      </c>
      <c r="I134" t="str">
        <f ca="1">IF(AND('Library Prep'!$J$12 = "CD", LEN('Library Prep'!$B126)&gt;0), 'Library Prep'!$D126&amp;"", IF(LEN($H134)&gt;0, VLOOKUP(H134&amp;"-5", Indices!$F:$G, 2,FALSE), ""))</f>
        <v/>
      </c>
      <c r="J134" t="str">
        <f>IF(AND('Library Prep'!$J$12 &lt;&gt; "CD", LEN('Library Prep'!$D126)&gt;0), 'Library Prep'!$D126, "")</f>
        <v/>
      </c>
    </row>
    <row r="135" spans="2:10">
      <c r="B135" t="str">
        <f>IF(AND(LEN('Library Prep'!$C$6)&gt;0, 'Library Prep'!$C$6 &lt;&gt; "CD"), IF(LEN('Library Prep'!$B127)&gt;0,'Library Prep'!$B127,""), "")</f>
        <v/>
      </c>
      <c r="C135" t="str">
        <f>IF(AND(LEN('Library Prep'!$C$6)&gt;0, 'Library Prep'!$C$6 &lt;&gt; "CD", LEN(TRIM('Library Prep'!$C$2)) &gt; 0, LEN(TRIM('Library Prep'!$B127))&gt;0), 'Library Prep'!$B127 &amp; "-" &amp; 'Library Prep'!$C$2, "")</f>
        <v/>
      </c>
      <c r="D135" t="str">
        <f>IF(AND(LEN('Library Prep'!$J127)&gt;0, LEN(TRIM('Library Prep'!$B127)) &gt; 0), IF('Library Prep'!$J$12="CD", 'Library Prep'!$K127, RIGHT('Library Prep'!$J127, 1)), "")</f>
        <v/>
      </c>
      <c r="E135" t="str">
        <f>IF(LEN($D135)=0, "", IF('Library Prep'!$J$12 = "CD", VLOOKUP($D135, Indices!$H$8:$J$103, 2, FALSE), 'Library Prep'!$K127))</f>
        <v/>
      </c>
      <c r="F135" t="str">
        <f ca="1">IF(AND('Library Prep'!$J$12="CD", LEN(E135)&gt;0),
VLOOKUP(E135, Indices!$F:$G, 2, FALSE),
IF(LEN(E135)&gt;0,LEFT(VLOOKUP(E135, OFFSET(Indices!$H$8:$J$103, 0, MATCH('Library Prep'!$J127, Indices!$H$6:$AF$6,0)-1), 2,FALSE),LEN(VLOOKUP(E135, OFFSET(Indices!$H$8:$J$103, 0, MATCH('Library Prep'!$J127, Indices!$H$6:$AF$6,0)-1), 2,FALSE))-2), ""))</f>
        <v/>
      </c>
      <c r="G135" t="str">
        <f ca="1">IF(AND('Library Prep'!$J$12="CD", LEN($D135)&gt;0), VLOOKUP($D135, Indices!$H$8:$J$103, 3, FALSE), IF(AND(LEN($D135)&gt;0, LEN($F135)&gt;0), VLOOKUP($F135&amp;"-7", Indices!$F:$G, 2,FALSE), ""))</f>
        <v/>
      </c>
      <c r="H135" t="str">
        <f ca="1">IF(AND('Library Prep'!$J$12="CD", LEN(G135)&gt;0), VLOOKUP(G135, Indices!$F:$G, 2, FALSE), F135)</f>
        <v/>
      </c>
      <c r="I135" t="str">
        <f ca="1">IF(AND('Library Prep'!$J$12 = "CD", LEN('Library Prep'!$B127)&gt;0), 'Library Prep'!$D127&amp;"", IF(LEN($H135)&gt;0, VLOOKUP(H135&amp;"-5", Indices!$F:$G, 2,FALSE), ""))</f>
        <v/>
      </c>
      <c r="J135" t="str">
        <f>IF(AND('Library Prep'!$J$12 &lt;&gt; "CD", LEN('Library Prep'!$D127)&gt;0), 'Library Prep'!$D127, "")</f>
        <v/>
      </c>
    </row>
  </sheetData>
  <mergeCells count="1">
    <mergeCell ref="H3:I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5AEB1-090D-4D48-BEF0-3F6650DE634D}">
  <dimension ref="A1:I75"/>
  <sheetViews>
    <sheetView workbookViewId="0">
      <pane ySplit="19" topLeftCell="A20" activePane="bottomLeft" state="frozen"/>
      <selection pane="bottomLeft" activeCell="A21" sqref="A21"/>
    </sheetView>
  </sheetViews>
  <sheetFormatPr defaultRowHeight="15"/>
  <cols>
    <col min="1" max="1" width="20.5703125" customWidth="1"/>
    <col min="2" max="2" width="50.140625" bestFit="1" customWidth="1"/>
    <col min="3" max="4" width="16.85546875" bestFit="1" customWidth="1"/>
    <col min="5" max="5" width="12.42578125" bestFit="1" customWidth="1"/>
    <col min="6" max="6" width="13.5703125" bestFit="1" customWidth="1"/>
    <col min="7" max="7" width="12.85546875" bestFit="1" customWidth="1"/>
    <col min="8" max="9" width="15" bestFit="1" customWidth="1"/>
  </cols>
  <sheetData>
    <row r="1" spans="1:2">
      <c r="A1" t="s">
        <v>164</v>
      </c>
    </row>
    <row r="2" spans="1:2">
      <c r="A2" t="s">
        <v>196</v>
      </c>
      <c r="B2" s="44">
        <f>'Library Prep'!$C$7</f>
        <v>0</v>
      </c>
    </row>
    <row r="3" spans="1:2">
      <c r="A3" t="s">
        <v>166</v>
      </c>
      <c r="B3" s="77">
        <f>'Library Prep'!$C$2</f>
        <v>0</v>
      </c>
    </row>
    <row r="4" spans="1:2">
      <c r="A4" t="s">
        <v>167</v>
      </c>
      <c r="B4" s="44">
        <f>'Library Prep'!$C$6</f>
        <v>0</v>
      </c>
    </row>
    <row r="5" spans="1:2">
      <c r="A5" t="s">
        <v>188</v>
      </c>
      <c r="B5" t="s">
        <v>189</v>
      </c>
    </row>
    <row r="6" spans="1:2">
      <c r="A6" t="s">
        <v>168</v>
      </c>
      <c r="B6" s="44" t="s">
        <v>169</v>
      </c>
    </row>
    <row r="7" spans="1:2">
      <c r="A7" t="s">
        <v>190</v>
      </c>
      <c r="B7" s="44" t="e">
        <f>VLOOKUP('Library Prep'!$J$12, Indices!$A$8:$D$13, 3, FALSE)</f>
        <v>#N/A</v>
      </c>
    </row>
    <row r="8" spans="1:2">
      <c r="A8" t="s">
        <v>193</v>
      </c>
    </row>
    <row r="9" spans="1:2">
      <c r="A9" t="s">
        <v>176</v>
      </c>
      <c r="B9" t="s">
        <v>177</v>
      </c>
    </row>
    <row r="12" spans="1:2">
      <c r="A12" t="s">
        <v>178</v>
      </c>
    </row>
    <row r="13" spans="1:2">
      <c r="A13" s="26" t="e">
        <f>LEFT('Library Prep'!$C$5, 3)/2 +1</f>
        <v>#VALUE!</v>
      </c>
    </row>
    <row r="14" spans="1:2">
      <c r="A14" s="26" t="e">
        <f>LEFT('Library Prep'!$C$5, 3)/2 +1</f>
        <v>#VALUE!</v>
      </c>
    </row>
    <row r="15" spans="1:2">
      <c r="A15" t="s">
        <v>179</v>
      </c>
    </row>
    <row r="16" spans="1:2">
      <c r="A16" t="s">
        <v>191</v>
      </c>
      <c r="B16" t="s">
        <v>182</v>
      </c>
    </row>
    <row r="18" spans="1:9">
      <c r="A18" t="s">
        <v>183</v>
      </c>
    </row>
    <row r="19" spans="1:9">
      <c r="A19" t="s">
        <v>184</v>
      </c>
      <c r="B19" t="s">
        <v>193</v>
      </c>
      <c r="C19" t="str">
        <f>IF('Library Prep'!$J$12="CD", "Index_Plate_Well", "Index_Plate")</f>
        <v>Index_Plate</v>
      </c>
      <c r="D19" t="str">
        <f>IF('Library Prep'!$J$12="CD", "I7_Index_ID", "Index_Plate_Well")</f>
        <v>Index_Plate_Well</v>
      </c>
      <c r="E19" t="str">
        <f>IF('Library Prep'!$J$12 = "CD", "index", "I7_Index_ID")</f>
        <v>I7_Index_ID</v>
      </c>
      <c r="F19" t="str">
        <f>IF('Library Prep'!$J$12 = "CD", "I5_Index_ID", "index")</f>
        <v>index</v>
      </c>
      <c r="G19" t="str">
        <f>IF('Library Prep'!$J$12 = "CD", "index2", "I5_Index_ID")</f>
        <v>I5_Index_ID</v>
      </c>
      <c r="H19" t="str">
        <f>IF('Library Prep'!$J$12 = "CD", "Sample_Project", "index2")</f>
        <v>index2</v>
      </c>
      <c r="I19" t="b">
        <f>IF(AND(LEN('Library Prep'!$J$12)&gt;0, 'Library Prep'!$C$6 &lt;&gt; "CD"), "")</f>
        <v>0</v>
      </c>
    </row>
    <row r="20" spans="1:9">
      <c r="A20" t="str">
        <f>IF(AND(LEN(TRIM('Library Prep'!$C$2)) &gt; 0, LEN(TRIM('Library Prep'!$B12))&gt;0), 'Library Prep'!$B12 &amp; "-" &amp; 'Library Prep'!$C$2, "")</f>
        <v/>
      </c>
      <c r="C20" t="str">
        <f>IF(AND(LEN('Library Prep'!$J12)&gt;0, LEN(TRIM('Library Prep'!$B12)) &gt; 0), IF('Library Prep'!$J$12="CD", 'Library Prep'!$K12, RIGHT('Library Prep'!$J12, 1)), "")</f>
        <v/>
      </c>
      <c r="D20" t="str">
        <f>IF(LEN($C20)=0, "", IF('Library Prep'!$J$12 = "CD", VLOOKUP($C20, Indices!$H$8:$J$103, 2, FALSE), 'Library Prep'!$K12))</f>
        <v/>
      </c>
      <c r="E20" t="str">
        <f ca="1">IF(AND('Library Prep'!$J$12="CD", LEN(C20)&gt;0),
VLOOKUP(D20, Indices!$F:$G, 2, FALSE),
IF(LEN(C20)&gt;0, LEFT(VLOOKUP(D20, OFFSET(Indices!$H$8:$J$103, 0, MATCH('Library Prep'!$J12, Indices!$H$6:$AF$6,0)-1), 2,FALSE), LEN(VLOOKUP(D20, OFFSET(Indices!$H$8:$J$103, 0, MATCH('Library Prep'!$J12, Indices!$H$6:$AF$6,0)-1), 2,FALSE)) - 2), ""))</f>
        <v/>
      </c>
      <c r="F20" t="str">
        <f ca="1">IF(AND('Library Prep'!$J$12="CD", LEN($C20)&gt;0), VLOOKUP($C20, Indices!$H$8:$J$103, 3, FALSE), IF(AND(LEN($D20)&gt;0, LEN($E20)&gt;0), VLOOKUP($E20&amp;"-7", Indices!$F:$G, 2,FALSE), ""))</f>
        <v/>
      </c>
      <c r="G20" t="str">
        <f ca="1">IF(AND('Library Prep'!$C$6="CD", LEN(F20)&gt;0), VLOOKUP(F20, Indices!$F$8:$G$795, 2, FALSE), E20)</f>
        <v/>
      </c>
      <c r="H20" t="str">
        <f ca="1">IF(AND('Library Prep'!$J$12 = "CD", LEN('Library Prep'!$B12)&gt;0), 'Library Prep'!$D12&amp;"", IF(LEN($G20)&gt;0, VLOOKUP(G20&amp;"-5", Indices!$F:$G, 2,FALSE), ""))</f>
        <v/>
      </c>
      <c r="I20" t="str">
        <f>IF(AND('Library Prep'!$J$12 &lt;&gt; "CD", LEN('Library Prep'!$D12)&gt;0), 'Library Prep'!$D12, "")</f>
        <v/>
      </c>
    </row>
    <row r="21" spans="1:9">
      <c r="A21" t="str">
        <f>IF(AND(LEN(TRIM('Library Prep'!$C$2)) &gt; 0, LEN(TRIM('Library Prep'!$B13))&gt;0), 'Library Prep'!$B13 &amp; "-" &amp; 'Library Prep'!$C$2, "")</f>
        <v/>
      </c>
      <c r="C21" t="str">
        <f>IF(AND(LEN('Library Prep'!$J13)&gt;0, LEN(TRIM('Library Prep'!$B13)) &gt; 0), IF('Library Prep'!$J$12="CD", 'Library Prep'!$K13, RIGHT('Library Prep'!$J13, 1)), "")</f>
        <v/>
      </c>
      <c r="D21" t="str">
        <f>IF(LEN($C21)=0, "", IF('Library Prep'!$J$12 = "CD", VLOOKUP($C21, Indices!$H$8:$J$103, 2, FALSE), 'Library Prep'!$K13))</f>
        <v/>
      </c>
      <c r="E21" t="str">
        <f ca="1">IF(AND('Library Prep'!$J$12="CD", LEN(C21)&gt;0),
VLOOKUP(D21, Indices!$F:$G, 2, FALSE),
IF(LEN(C21)&gt;0, LEFT(VLOOKUP(D21, OFFSET(Indices!$H$8:$J$103, 0, MATCH('Library Prep'!$J13, Indices!$H$6:$AF$6,0)-1), 2,FALSE), LEN(VLOOKUP(D21, OFFSET(Indices!$H$8:$J$103, 0, MATCH('Library Prep'!$J13, Indices!$H$6:$AF$6,0)-1), 2,FALSE)) - 2), ""))</f>
        <v/>
      </c>
      <c r="F21" t="str">
        <f ca="1">IF(AND('Library Prep'!$J$12="CD", LEN($C21)&gt;0), VLOOKUP($C21, Indices!$H$8:$J$103, 3, FALSE), IF(AND(LEN($D21)&gt;0, LEN($E21)&gt;0), VLOOKUP($E21&amp;"-7", Indices!$F:$G, 2,FALSE), ""))</f>
        <v/>
      </c>
      <c r="G21" t="str">
        <f ca="1">IF(AND('Library Prep'!$C$6="CD", LEN(F21)&gt;0), VLOOKUP(F21, Indices!$F$8:$G$795, 2, FALSE), E21)</f>
        <v/>
      </c>
      <c r="H21" t="str">
        <f ca="1">IF(AND('Library Prep'!$J$12 = "CD", LEN('Library Prep'!$B13)&gt;0), 'Library Prep'!$D13&amp;"", IF(LEN($G21)&gt;0, VLOOKUP(G21&amp;"-5", Indices!$F:$G, 2,FALSE), ""))</f>
        <v/>
      </c>
      <c r="I21" t="str">
        <f>IF(AND('Library Prep'!$J$12 &lt;&gt; "CD", LEN('Library Prep'!$D13)&gt;0), 'Library Prep'!$D13, "")</f>
        <v/>
      </c>
    </row>
    <row r="22" spans="1:9">
      <c r="A22" t="str">
        <f>IF(AND(LEN(TRIM('Library Prep'!$C$2)) &gt; 0, LEN(TRIM('Library Prep'!$B14))&gt;0), 'Library Prep'!$B14 &amp; "-" &amp; 'Library Prep'!$C$2, "")</f>
        <v/>
      </c>
      <c r="C22" t="str">
        <f>IF(AND(LEN('Library Prep'!$J14)&gt;0, LEN(TRIM('Library Prep'!$B14)) &gt; 0), IF('Library Prep'!$J$12="CD", 'Library Prep'!$K14, RIGHT('Library Prep'!$J14, 1)), "")</f>
        <v/>
      </c>
      <c r="D22" t="str">
        <f>IF(LEN($C22)=0, "", IF('Library Prep'!$J$12 = "CD", VLOOKUP($C22, Indices!$H$8:$J$103, 2, FALSE), 'Library Prep'!$K14))</f>
        <v/>
      </c>
      <c r="E22" t="str">
        <f ca="1">IF(AND('Library Prep'!$J$12="CD", LEN(C22)&gt;0),
VLOOKUP(D22, Indices!$F:$G, 2, FALSE),
IF(LEN(C22)&gt;0, LEFT(VLOOKUP(D22, OFFSET(Indices!$H$8:$J$103, 0, MATCH('Library Prep'!$J14, Indices!$H$6:$AF$6,0)-1), 2,FALSE), LEN(VLOOKUP(D22, OFFSET(Indices!$H$8:$J$103, 0, MATCH('Library Prep'!$J14, Indices!$H$6:$AF$6,0)-1), 2,FALSE)) - 2), ""))</f>
        <v/>
      </c>
      <c r="F22" t="str">
        <f ca="1">IF(AND('Library Prep'!$J$12="CD", LEN($C22)&gt;0), VLOOKUP($C22, Indices!$H$8:$J$103, 3, FALSE), IF(AND(LEN($D22)&gt;0, LEN($E22)&gt;0), VLOOKUP($E22&amp;"-7", Indices!$F:$G, 2,FALSE), ""))</f>
        <v/>
      </c>
      <c r="G22" t="str">
        <f ca="1">IF(AND('Library Prep'!$C$6="CD", LEN(F22)&gt;0), VLOOKUP(F22, Indices!$F$8:$G$795, 2, FALSE), E22)</f>
        <v/>
      </c>
      <c r="H22" t="str">
        <f ca="1">IF(AND('Library Prep'!$J$12 = "CD", LEN('Library Prep'!$B14)&gt;0), 'Library Prep'!$D14&amp;"", IF(LEN($G22)&gt;0, VLOOKUP(G22&amp;"-5", Indices!$F:$G, 2,FALSE), ""))</f>
        <v/>
      </c>
      <c r="I22" t="str">
        <f>IF(AND('Library Prep'!$J$12 &lt;&gt; "CD", LEN('Library Prep'!$D14)&gt;0), 'Library Prep'!$D14, "")</f>
        <v/>
      </c>
    </row>
    <row r="23" spans="1:9">
      <c r="A23" t="str">
        <f>IF(AND(LEN(TRIM('Library Prep'!$C$2)) &gt; 0, LEN(TRIM('Library Prep'!$B15))&gt;0), 'Library Prep'!$B15 &amp; "-" &amp; 'Library Prep'!$C$2, "")</f>
        <v/>
      </c>
      <c r="C23" t="str">
        <f>IF(AND(LEN('Library Prep'!$J15)&gt;0, LEN(TRIM('Library Prep'!$B15)) &gt; 0), IF('Library Prep'!$J$12="CD", 'Library Prep'!$K15, RIGHT('Library Prep'!$J15, 1)), "")</f>
        <v/>
      </c>
      <c r="D23" t="str">
        <f>IF(LEN($C23)=0, "", IF('Library Prep'!$J$12 = "CD", VLOOKUP($C23, Indices!$H$8:$J$103, 2, FALSE), 'Library Prep'!$K15))</f>
        <v/>
      </c>
      <c r="E23" t="str">
        <f ca="1">IF(AND('Library Prep'!$J$12="CD", LEN(C23)&gt;0),
VLOOKUP(D23, Indices!$F:$G, 2, FALSE),
IF(LEN(C23)&gt;0, LEFT(VLOOKUP(D23, OFFSET(Indices!$H$8:$J$103, 0, MATCH('Library Prep'!$J15, Indices!$H$6:$AF$6,0)-1), 2,FALSE), LEN(VLOOKUP(D23, OFFSET(Indices!$H$8:$J$103, 0, MATCH('Library Prep'!$J15, Indices!$H$6:$AF$6,0)-1), 2,FALSE)) - 2), ""))</f>
        <v/>
      </c>
      <c r="F23" t="str">
        <f ca="1">IF(AND('Library Prep'!$J$12="CD", LEN($C23)&gt;0), VLOOKUP($C23, Indices!$H$8:$J$103, 3, FALSE), IF(AND(LEN($D23)&gt;0, LEN($E23)&gt;0), VLOOKUP($E23&amp;"-7", Indices!$F:$G, 2,FALSE), ""))</f>
        <v/>
      </c>
      <c r="G23" t="str">
        <f ca="1">IF(AND('Library Prep'!$C$6="CD", LEN(F23)&gt;0), VLOOKUP(F23, Indices!$F$8:$G$795, 2, FALSE), E23)</f>
        <v/>
      </c>
      <c r="H23" t="str">
        <f ca="1">IF(AND('Library Prep'!$J$12 = "CD", LEN('Library Prep'!$B15)&gt;0), 'Library Prep'!$D15&amp;"", IF(LEN($G23)&gt;0, VLOOKUP(G23&amp;"-5", Indices!$F:$G, 2,FALSE), ""))</f>
        <v/>
      </c>
      <c r="I23" t="str">
        <f>IF(AND('Library Prep'!$J$12 &lt;&gt; "CD", LEN('Library Prep'!$D15)&gt;0), 'Library Prep'!$D15, "")</f>
        <v/>
      </c>
    </row>
    <row r="24" spans="1:9">
      <c r="A24" t="str">
        <f>IF(AND(LEN(TRIM('Library Prep'!$C$2)) &gt; 0, LEN(TRIM('Library Prep'!$B16))&gt;0), 'Library Prep'!$B16 &amp; "-" &amp; 'Library Prep'!$C$2, "")</f>
        <v/>
      </c>
      <c r="C24" t="str">
        <f>IF(AND(LEN('Library Prep'!$J16)&gt;0, LEN(TRIM('Library Prep'!$B16)) &gt; 0), IF('Library Prep'!$J$12="CD", 'Library Prep'!$K16, RIGHT('Library Prep'!$J16, 1)), "")</f>
        <v/>
      </c>
      <c r="D24" t="str">
        <f>IF(LEN($C24)=0, "", IF('Library Prep'!$J$12 = "CD", VLOOKUP($C24, Indices!$H$8:$J$103, 2, FALSE), 'Library Prep'!$K16))</f>
        <v/>
      </c>
      <c r="E24" t="str">
        <f ca="1">IF(AND('Library Prep'!$J$12="CD", LEN(C24)&gt;0),
VLOOKUP(D24, Indices!$F:$G, 2, FALSE),
IF(LEN(C24)&gt;0, LEFT(VLOOKUP(D24, OFFSET(Indices!$H$8:$J$103, 0, MATCH('Library Prep'!$J16, Indices!$H$6:$AF$6,0)-1), 2,FALSE), LEN(VLOOKUP(D24, OFFSET(Indices!$H$8:$J$103, 0, MATCH('Library Prep'!$J16, Indices!$H$6:$AF$6,0)-1), 2,FALSE)) - 2), ""))</f>
        <v/>
      </c>
      <c r="F24" t="str">
        <f ca="1">IF(AND('Library Prep'!$J$12="CD", LEN($C24)&gt;0), VLOOKUP($C24, Indices!$H$8:$J$103, 3, FALSE), IF(AND(LEN($D24)&gt;0, LEN($E24)&gt;0), VLOOKUP($E24&amp;"-7", Indices!$F:$G, 2,FALSE), ""))</f>
        <v/>
      </c>
      <c r="G24" t="str">
        <f ca="1">IF(AND('Library Prep'!$C$6="CD", LEN(F24)&gt;0), VLOOKUP(F24, Indices!$F$8:$G$795, 2, FALSE), E24)</f>
        <v/>
      </c>
      <c r="H24" t="str">
        <f ca="1">IF(AND('Library Prep'!$J$12 = "CD", LEN('Library Prep'!$B16)&gt;0), 'Library Prep'!$D16&amp;"", IF(LEN($G24)&gt;0, VLOOKUP(G24&amp;"-5", Indices!$F:$G, 2,FALSE), ""))</f>
        <v/>
      </c>
      <c r="I24" t="str">
        <f>IF(AND('Library Prep'!$J$12 &lt;&gt; "CD", LEN('Library Prep'!$D16)&gt;0), 'Library Prep'!$D16, "")</f>
        <v/>
      </c>
    </row>
    <row r="25" spans="1:9">
      <c r="A25" t="str">
        <f>IF(AND(LEN(TRIM('Library Prep'!$C$2)) &gt; 0, LEN(TRIM('Library Prep'!$B17))&gt;0), 'Library Prep'!$B17 &amp; "-" &amp; 'Library Prep'!$C$2, "")</f>
        <v/>
      </c>
      <c r="C25" t="str">
        <f>IF(AND(LEN('Library Prep'!$J17)&gt;0, LEN(TRIM('Library Prep'!$B17)) &gt; 0), IF('Library Prep'!$J$12="CD", 'Library Prep'!$K17, RIGHT('Library Prep'!$J17, 1)), "")</f>
        <v/>
      </c>
      <c r="D25" t="str">
        <f>IF(LEN($C25)=0, "", IF('Library Prep'!$J$12 = "CD", VLOOKUP($C25, Indices!$H$8:$J$103, 2, FALSE), 'Library Prep'!$K17))</f>
        <v/>
      </c>
      <c r="E25" t="str">
        <f ca="1">IF(AND('Library Prep'!$J$12="CD", LEN(C25)&gt;0),
VLOOKUP(D25, Indices!$F:$G, 2, FALSE),
IF(LEN(C25)&gt;0, LEFT(VLOOKUP(D25, OFFSET(Indices!$H$8:$J$103, 0, MATCH('Library Prep'!$J17, Indices!$H$6:$AF$6,0)-1), 2,FALSE), LEN(VLOOKUP(D25, OFFSET(Indices!$H$8:$J$103, 0, MATCH('Library Prep'!$J17, Indices!$H$6:$AF$6,0)-1), 2,FALSE)) - 2), ""))</f>
        <v/>
      </c>
      <c r="F25" t="str">
        <f ca="1">IF(AND('Library Prep'!$J$12="CD", LEN($C25)&gt;0), VLOOKUP($C25, Indices!$H$8:$J$103, 3, FALSE), IF(AND(LEN($D25)&gt;0, LEN($E25)&gt;0), VLOOKUP($E25&amp;"-7", Indices!$F:$G, 2,FALSE), ""))</f>
        <v/>
      </c>
      <c r="G25" t="str">
        <f ca="1">IF(AND('Library Prep'!$C$6="CD", LEN(F25)&gt;0), VLOOKUP(F25, Indices!$F$8:$G$795, 2, FALSE), E25)</f>
        <v/>
      </c>
      <c r="H25" t="str">
        <f ca="1">IF(AND('Library Prep'!$J$12 = "CD", LEN('Library Prep'!$B17)&gt;0), 'Library Prep'!$D17&amp;"", IF(LEN($G25)&gt;0, VLOOKUP(G25&amp;"-5", Indices!$F:$G, 2,FALSE), ""))</f>
        <v/>
      </c>
      <c r="I25" t="str">
        <f>IF(AND('Library Prep'!$J$12 &lt;&gt; "CD", LEN('Library Prep'!$D17)&gt;0), 'Library Prep'!$D17, "")</f>
        <v/>
      </c>
    </row>
    <row r="26" spans="1:9">
      <c r="A26" t="str">
        <f>IF(AND(LEN(TRIM('Library Prep'!$C$2)) &gt; 0, LEN(TRIM('Library Prep'!$B18))&gt;0), 'Library Prep'!$B18 &amp; "-" &amp; 'Library Prep'!$C$2, "")</f>
        <v/>
      </c>
      <c r="C26" t="str">
        <f>IF(AND(LEN('Library Prep'!$J18)&gt;0, LEN(TRIM('Library Prep'!$B18)) &gt; 0), IF('Library Prep'!$J$12="CD", 'Library Prep'!$K18, RIGHT('Library Prep'!$J18, 1)), "")</f>
        <v/>
      </c>
      <c r="D26" t="str">
        <f>IF(LEN($C26)=0, "", IF('Library Prep'!$J$12 = "CD", VLOOKUP($C26, Indices!$H$8:$J$103, 2, FALSE), 'Library Prep'!$K18))</f>
        <v/>
      </c>
      <c r="E26" t="str">
        <f ca="1">IF(AND('Library Prep'!$J$12="CD", LEN(C26)&gt;0),
VLOOKUP(D26, Indices!$F:$G, 2, FALSE),
IF(LEN(C26)&gt;0, LEFT(VLOOKUP(D26, OFFSET(Indices!$H$8:$J$103, 0, MATCH('Library Prep'!$J18, Indices!$H$6:$AF$6,0)-1), 2,FALSE), LEN(VLOOKUP(D26, OFFSET(Indices!$H$8:$J$103, 0, MATCH('Library Prep'!$J18, Indices!$H$6:$AF$6,0)-1), 2,FALSE)) - 2), ""))</f>
        <v/>
      </c>
      <c r="F26" t="str">
        <f ca="1">IF(AND('Library Prep'!$J$12="CD", LEN($C26)&gt;0), VLOOKUP($C26, Indices!$H$8:$J$103, 3, FALSE), IF(AND(LEN($D26)&gt;0, LEN($E26)&gt;0), VLOOKUP($E26&amp;"-7", Indices!$F:$G, 2,FALSE), ""))</f>
        <v/>
      </c>
      <c r="G26" t="str">
        <f ca="1">IF(AND('Library Prep'!$C$6="CD", LEN(F26)&gt;0), VLOOKUP(F26, Indices!$F$8:$G$795, 2, FALSE), E26)</f>
        <v/>
      </c>
      <c r="H26" t="str">
        <f ca="1">IF(AND('Library Prep'!$J$12 = "CD", LEN('Library Prep'!$B18)&gt;0), 'Library Prep'!$D18&amp;"", IF(LEN($G26)&gt;0, VLOOKUP(G26&amp;"-5", Indices!$F:$G, 2,FALSE), ""))</f>
        <v/>
      </c>
      <c r="I26" t="str">
        <f>IF(AND('Library Prep'!$J$12 &lt;&gt; "CD", LEN('Library Prep'!$D18)&gt;0), 'Library Prep'!$D18, "")</f>
        <v/>
      </c>
    </row>
    <row r="27" spans="1:9">
      <c r="A27" t="str">
        <f>IF(AND(LEN(TRIM('Library Prep'!$C$2)) &gt; 0, LEN(TRIM('Library Prep'!$B19))&gt;0), 'Library Prep'!$B19 &amp; "-" &amp; 'Library Prep'!$C$2, "")</f>
        <v/>
      </c>
      <c r="C27" t="str">
        <f>IF(AND(LEN('Library Prep'!$J19)&gt;0, LEN(TRIM('Library Prep'!$B19)) &gt; 0), IF('Library Prep'!$J$12="CD", 'Library Prep'!$K19, RIGHT('Library Prep'!$J19, 1)), "")</f>
        <v/>
      </c>
      <c r="D27" t="str">
        <f>IF(LEN($C27)=0, "", IF('Library Prep'!$J$12 = "CD", VLOOKUP($C27, Indices!$H$8:$J$103, 2, FALSE), 'Library Prep'!$K19))</f>
        <v/>
      </c>
      <c r="E27" t="str">
        <f ca="1">IF(AND('Library Prep'!$J$12="CD", LEN(C27)&gt;0),
VLOOKUP(D27, Indices!$F:$G, 2, FALSE),
IF(LEN(C27)&gt;0, LEFT(VLOOKUP(D27, OFFSET(Indices!$H$8:$J$103, 0, MATCH('Library Prep'!$J19, Indices!$H$6:$AF$6,0)-1), 2,FALSE), LEN(VLOOKUP(D27, OFFSET(Indices!$H$8:$J$103, 0, MATCH('Library Prep'!$J19, Indices!$H$6:$AF$6,0)-1), 2,FALSE)) - 2), ""))</f>
        <v/>
      </c>
      <c r="F27" t="str">
        <f ca="1">IF(AND('Library Prep'!$J$12="CD", LEN($C27)&gt;0), VLOOKUP($C27, Indices!$H$8:$J$103, 3, FALSE), IF(AND(LEN($D27)&gt;0, LEN($E27)&gt;0), VLOOKUP($E27&amp;"-7", Indices!$F:$G, 2,FALSE), ""))</f>
        <v/>
      </c>
      <c r="G27" t="str">
        <f ca="1">IF(AND('Library Prep'!$C$6="CD", LEN(F27)&gt;0), VLOOKUP(F27, Indices!$F$8:$G$795, 2, FALSE), E27)</f>
        <v/>
      </c>
      <c r="H27" t="str">
        <f ca="1">IF(AND('Library Prep'!$J$12 = "CD", LEN('Library Prep'!$B19)&gt;0), 'Library Prep'!$D19&amp;"", IF(LEN($G27)&gt;0, VLOOKUP(G27&amp;"-5", Indices!$F:$G, 2,FALSE), ""))</f>
        <v/>
      </c>
      <c r="I27" t="str">
        <f>IF(AND('Library Prep'!$J$12 &lt;&gt; "CD", LEN('Library Prep'!$D19)&gt;0), 'Library Prep'!$D19, "")</f>
        <v/>
      </c>
    </row>
    <row r="28" spans="1:9">
      <c r="A28" t="str">
        <f>IF(AND(LEN(TRIM('Library Prep'!$C$2)) &gt; 0, LEN(TRIM('Library Prep'!$B20))&gt;0), 'Library Prep'!$B20 &amp; "-" &amp; 'Library Prep'!$C$2, "")</f>
        <v/>
      </c>
      <c r="C28" t="str">
        <f>IF(AND(LEN('Library Prep'!$J20)&gt;0, LEN(TRIM('Library Prep'!$B20)) &gt; 0), IF('Library Prep'!$J$12="CD", 'Library Prep'!$K20, RIGHT('Library Prep'!$J20, 1)), "")</f>
        <v/>
      </c>
      <c r="D28" t="str">
        <f>IF(LEN($C28)=0, "", IF('Library Prep'!$J$12 = "CD", VLOOKUP($C28, Indices!$H$8:$J$103, 2, FALSE), 'Library Prep'!$K20))</f>
        <v/>
      </c>
      <c r="E28" t="str">
        <f ca="1">IF(AND('Library Prep'!$J$12="CD", LEN(C28)&gt;0),
VLOOKUP(D28, Indices!$F:$G, 2, FALSE),
IF(LEN(C28)&gt;0, LEFT(VLOOKUP(D28, OFFSET(Indices!$H$8:$J$103, 0, MATCH('Library Prep'!$J20, Indices!$H$6:$AF$6,0)-1), 2,FALSE), LEN(VLOOKUP(D28, OFFSET(Indices!$H$8:$J$103, 0, MATCH('Library Prep'!$J20, Indices!$H$6:$AF$6,0)-1), 2,FALSE)) - 2), ""))</f>
        <v/>
      </c>
      <c r="F28" t="str">
        <f ca="1">IF(AND('Library Prep'!$J$12="CD", LEN($C28)&gt;0), VLOOKUP($C28, Indices!$H$8:$J$103, 3, FALSE), IF(AND(LEN($D28)&gt;0, LEN($E28)&gt;0), VLOOKUP($E28&amp;"-7", Indices!$F:$G, 2,FALSE), ""))</f>
        <v/>
      </c>
      <c r="G28" t="str">
        <f ca="1">IF(AND('Library Prep'!$C$6="CD", LEN(F28)&gt;0), VLOOKUP(F28, Indices!$F$8:$G$795, 2, FALSE), E28)</f>
        <v/>
      </c>
      <c r="H28" t="str">
        <f ca="1">IF(AND('Library Prep'!$J$12 = "CD", LEN('Library Prep'!$B20)&gt;0), 'Library Prep'!$D20&amp;"", IF(LEN($G28)&gt;0, VLOOKUP(G28&amp;"-5", Indices!$F:$G, 2,FALSE), ""))</f>
        <v/>
      </c>
      <c r="I28" t="str">
        <f>IF(AND('Library Prep'!$J$12 &lt;&gt; "CD", LEN('Library Prep'!$D20)&gt;0), 'Library Prep'!$D20, "")</f>
        <v/>
      </c>
    </row>
    <row r="29" spans="1:9">
      <c r="A29" t="str">
        <f>IF(AND(LEN(TRIM('Library Prep'!$C$2)) &gt; 0, LEN(TRIM('Library Prep'!$B21))&gt;0), 'Library Prep'!$B21 &amp; "-" &amp; 'Library Prep'!$C$2, "")</f>
        <v/>
      </c>
      <c r="C29" t="str">
        <f>IF(AND(LEN('Library Prep'!$J21)&gt;0, LEN(TRIM('Library Prep'!$B21)) &gt; 0), IF('Library Prep'!$J$12="CD", 'Library Prep'!$K21, RIGHT('Library Prep'!$J21, 1)), "")</f>
        <v/>
      </c>
      <c r="D29" t="str">
        <f>IF(LEN($C29)=0, "", IF('Library Prep'!$J$12 = "CD", VLOOKUP($C29, Indices!$H$8:$J$103, 2, FALSE), 'Library Prep'!$K21))</f>
        <v/>
      </c>
      <c r="E29" t="str">
        <f ca="1">IF(AND('Library Prep'!$J$12="CD", LEN(C29)&gt;0),
VLOOKUP(D29, Indices!$F:$G, 2, FALSE),
IF(LEN(C29)&gt;0, LEFT(VLOOKUP(D29, OFFSET(Indices!$H$8:$J$103, 0, MATCH('Library Prep'!$J21, Indices!$H$6:$AF$6,0)-1), 2,FALSE), LEN(VLOOKUP(D29, OFFSET(Indices!$H$8:$J$103, 0, MATCH('Library Prep'!$J21, Indices!$H$6:$AF$6,0)-1), 2,FALSE)) - 2), ""))</f>
        <v/>
      </c>
      <c r="F29" t="str">
        <f ca="1">IF(AND('Library Prep'!$J$12="CD", LEN($C29)&gt;0), VLOOKUP($C29, Indices!$H$8:$J$103, 3, FALSE), IF(AND(LEN($D29)&gt;0, LEN($E29)&gt;0), VLOOKUP($E29&amp;"-7", Indices!$F:$G, 2,FALSE), ""))</f>
        <v/>
      </c>
      <c r="G29" t="str">
        <f ca="1">IF(AND('Library Prep'!$C$6="CD", LEN(F29)&gt;0), VLOOKUP(F29, Indices!$F$8:$G$795, 2, FALSE), E29)</f>
        <v/>
      </c>
      <c r="H29" t="str">
        <f ca="1">IF(AND('Library Prep'!$J$12 = "CD", LEN('Library Prep'!$B21)&gt;0), 'Library Prep'!$D21&amp;"", IF(LEN($G29)&gt;0, VLOOKUP(G29&amp;"-5", Indices!$F:$G, 2,FALSE), ""))</f>
        <v/>
      </c>
      <c r="I29" t="str">
        <f>IF(AND('Library Prep'!$J$12 &lt;&gt; "CD", LEN('Library Prep'!$D21)&gt;0), 'Library Prep'!$D21, "")</f>
        <v/>
      </c>
    </row>
    <row r="30" spans="1:9">
      <c r="A30" t="str">
        <f>IF(AND(LEN(TRIM('Library Prep'!$C$2)) &gt; 0, LEN(TRIM('Library Prep'!$B22))&gt;0), 'Library Prep'!$B22 &amp; "-" &amp; 'Library Prep'!$C$2, "")</f>
        <v/>
      </c>
      <c r="C30" t="str">
        <f>IF(AND(LEN('Library Prep'!$J22)&gt;0, LEN(TRIM('Library Prep'!$B22)) &gt; 0), IF('Library Prep'!$J$12="CD", 'Library Prep'!$K22, RIGHT('Library Prep'!$J22, 1)), "")</f>
        <v/>
      </c>
      <c r="D30" t="str">
        <f>IF(LEN($C30)=0, "", IF('Library Prep'!$J$12 = "CD", VLOOKUP($C30, Indices!$H$8:$J$103, 2, FALSE), 'Library Prep'!$K22))</f>
        <v/>
      </c>
      <c r="E30" t="str">
        <f ca="1">IF(AND('Library Prep'!$J$12="CD", LEN(C30)&gt;0),
VLOOKUP(D30, Indices!$F:$G, 2, FALSE),
IF(LEN(C30)&gt;0, LEFT(VLOOKUP(D30, OFFSET(Indices!$H$8:$J$103, 0, MATCH('Library Prep'!$J22, Indices!$H$6:$AF$6,0)-1), 2,FALSE), LEN(VLOOKUP(D30, OFFSET(Indices!$H$8:$J$103, 0, MATCH('Library Prep'!$J22, Indices!$H$6:$AF$6,0)-1), 2,FALSE)) - 2), ""))</f>
        <v/>
      </c>
      <c r="F30" t="str">
        <f ca="1">IF(AND('Library Prep'!$J$12="CD", LEN($C30)&gt;0), VLOOKUP($C30, Indices!$H$8:$J$103, 3, FALSE), IF(AND(LEN($D30)&gt;0, LEN($E30)&gt;0), VLOOKUP($E30&amp;"-7", Indices!$F:$G, 2,FALSE), ""))</f>
        <v/>
      </c>
      <c r="G30" t="str">
        <f ca="1">IF(AND('Library Prep'!$C$6="CD", LEN(F30)&gt;0), VLOOKUP(F30, Indices!$F$8:$G$795, 2, FALSE), E30)</f>
        <v/>
      </c>
      <c r="H30" t="str">
        <f ca="1">IF(AND('Library Prep'!$J$12 = "CD", LEN('Library Prep'!$B22)&gt;0), 'Library Prep'!$D22&amp;"", IF(LEN($G30)&gt;0, VLOOKUP(G30&amp;"-5", Indices!$F:$G, 2,FALSE), ""))</f>
        <v/>
      </c>
      <c r="I30" t="str">
        <f>IF(AND('Library Prep'!$J$12 &lt;&gt; "CD", LEN('Library Prep'!$D22)&gt;0), 'Library Prep'!$D22, "")</f>
        <v/>
      </c>
    </row>
    <row r="31" spans="1:9">
      <c r="A31" t="str">
        <f>IF(AND(LEN(TRIM('Library Prep'!$C$2)) &gt; 0, LEN(TRIM('Library Prep'!$B23))&gt;0), 'Library Prep'!$B23 &amp; "-" &amp; 'Library Prep'!$C$2, "")</f>
        <v/>
      </c>
      <c r="C31" t="str">
        <f>IF(AND(LEN('Library Prep'!$J23)&gt;0, LEN(TRIM('Library Prep'!$B23)) &gt; 0), IF('Library Prep'!$J$12="CD", 'Library Prep'!$K23, RIGHT('Library Prep'!$J23, 1)), "")</f>
        <v/>
      </c>
      <c r="D31" t="str">
        <f>IF(LEN($C31)=0, "", IF('Library Prep'!$J$12 = "CD", VLOOKUP($C31, Indices!$H$8:$J$103, 2, FALSE), 'Library Prep'!$K23))</f>
        <v/>
      </c>
      <c r="E31" t="str">
        <f ca="1">IF(AND('Library Prep'!$J$12="CD", LEN(C31)&gt;0),
VLOOKUP(D31, Indices!$F:$G, 2, FALSE),
IF(LEN(C31)&gt;0, LEFT(VLOOKUP(D31, OFFSET(Indices!$H$8:$J$103, 0, MATCH('Library Prep'!$J23, Indices!$H$6:$AF$6,0)-1), 2,FALSE), LEN(VLOOKUP(D31, OFFSET(Indices!$H$8:$J$103, 0, MATCH('Library Prep'!$J23, Indices!$H$6:$AF$6,0)-1), 2,FALSE)) - 2), ""))</f>
        <v/>
      </c>
      <c r="F31" t="str">
        <f ca="1">IF(AND('Library Prep'!$J$12="CD", LEN($C31)&gt;0), VLOOKUP($C31, Indices!$H$8:$J$103, 3, FALSE), IF(AND(LEN($D31)&gt;0, LEN($E31)&gt;0), VLOOKUP($E31&amp;"-7", Indices!$F:$G, 2,FALSE), ""))</f>
        <v/>
      </c>
      <c r="G31" t="str">
        <f ca="1">IF(AND('Library Prep'!$C$6="CD", LEN(F31)&gt;0), VLOOKUP(F31, Indices!$F$8:$G$795, 2, FALSE), E31)</f>
        <v/>
      </c>
      <c r="H31" t="str">
        <f ca="1">IF(AND('Library Prep'!$J$12 = "CD", LEN('Library Prep'!$B23)&gt;0), 'Library Prep'!$D23&amp;"", IF(LEN($G31)&gt;0, VLOOKUP(G31&amp;"-5", Indices!$F:$G, 2,FALSE), ""))</f>
        <v/>
      </c>
      <c r="I31" t="str">
        <f>IF(AND('Library Prep'!$J$12 &lt;&gt; "CD", LEN('Library Prep'!$D23)&gt;0), 'Library Prep'!$D23, "")</f>
        <v/>
      </c>
    </row>
    <row r="32" spans="1:9">
      <c r="A32" t="str">
        <f>IF(AND(LEN(TRIM('Library Prep'!$C$2)) &gt; 0, LEN(TRIM('Library Prep'!$B24))&gt;0), 'Library Prep'!$B24 &amp; "-" &amp; 'Library Prep'!$C$2, "")</f>
        <v/>
      </c>
      <c r="C32" t="str">
        <f>IF(AND(LEN('Library Prep'!$J24)&gt;0, LEN(TRIM('Library Prep'!$B24)) &gt; 0), IF('Library Prep'!$J$12="CD", 'Library Prep'!$K24, RIGHT('Library Prep'!$J24, 1)), "")</f>
        <v/>
      </c>
      <c r="D32" t="str">
        <f>IF(LEN($C32)=0, "", IF('Library Prep'!$J$12 = "CD", VLOOKUP($C32, Indices!$H$8:$J$103, 2, FALSE), 'Library Prep'!$K24))</f>
        <v/>
      </c>
      <c r="E32" t="str">
        <f ca="1">IF(AND('Library Prep'!$J$12="CD", LEN(C32)&gt;0),
VLOOKUP(D32, Indices!$F:$G, 2, FALSE),
IF(LEN(C32)&gt;0, LEFT(VLOOKUP(D32, OFFSET(Indices!$H$8:$J$103, 0, MATCH('Library Prep'!$J24, Indices!$H$6:$AF$6,0)-1), 2,FALSE), LEN(VLOOKUP(D32, OFFSET(Indices!$H$8:$J$103, 0, MATCH('Library Prep'!$J24, Indices!$H$6:$AF$6,0)-1), 2,FALSE)) - 2), ""))</f>
        <v/>
      </c>
      <c r="F32" t="str">
        <f ca="1">IF(AND('Library Prep'!$J$12="CD", LEN($C32)&gt;0), VLOOKUP($C32, Indices!$H$8:$J$103, 3, FALSE), IF(AND(LEN($D32)&gt;0, LEN($E32)&gt;0), VLOOKUP($E32&amp;"-7", Indices!$F:$G, 2,FALSE), ""))</f>
        <v/>
      </c>
      <c r="G32" t="str">
        <f ca="1">IF(AND('Library Prep'!$C$6="CD", LEN(F32)&gt;0), VLOOKUP(F32, Indices!$F$8:$G$795, 2, FALSE), E32)</f>
        <v/>
      </c>
      <c r="H32" t="str">
        <f ca="1">IF(AND('Library Prep'!$J$12 = "CD", LEN('Library Prep'!$B24)&gt;0), 'Library Prep'!$D24&amp;"", IF(LEN($G32)&gt;0, VLOOKUP(G32&amp;"-5", Indices!$F:$G, 2,FALSE), ""))</f>
        <v/>
      </c>
      <c r="I32" t="str">
        <f>IF(AND('Library Prep'!$J$12 &lt;&gt; "CD", LEN('Library Prep'!$D24)&gt;0), 'Library Prep'!$D24, "")</f>
        <v/>
      </c>
    </row>
    <row r="33" spans="1:9">
      <c r="A33" t="str">
        <f>IF(AND(LEN(TRIM('Library Prep'!$C$2)) &gt; 0, LEN(TRIM('Library Prep'!$B25))&gt;0), 'Library Prep'!$B25 &amp; "-" &amp; 'Library Prep'!$C$2, "")</f>
        <v/>
      </c>
      <c r="C33" t="str">
        <f>IF(AND(LEN('Library Prep'!$J25)&gt;0, LEN(TRIM('Library Prep'!$B25)) &gt; 0), IF('Library Prep'!$J$12="CD", 'Library Prep'!$K25, RIGHT('Library Prep'!$J25, 1)), "")</f>
        <v/>
      </c>
      <c r="D33" t="str">
        <f>IF(LEN($C33)=0, "", IF('Library Prep'!$J$12 = "CD", VLOOKUP($C33, Indices!$H$8:$J$103, 2, FALSE), 'Library Prep'!$K25))</f>
        <v/>
      </c>
      <c r="E33" t="str">
        <f ca="1">IF(AND('Library Prep'!$J$12="CD", LEN(C33)&gt;0),
VLOOKUP(D33, Indices!$F:$G, 2, FALSE),
IF(LEN(C33)&gt;0, LEFT(VLOOKUP(D33, OFFSET(Indices!$H$8:$J$103, 0, MATCH('Library Prep'!$J25, Indices!$H$6:$AF$6,0)-1), 2,FALSE), LEN(VLOOKUP(D33, OFFSET(Indices!$H$8:$J$103, 0, MATCH('Library Prep'!$J25, Indices!$H$6:$AF$6,0)-1), 2,FALSE)) - 2), ""))</f>
        <v/>
      </c>
      <c r="F33" t="str">
        <f ca="1">IF(AND('Library Prep'!$J$12="CD", LEN($C33)&gt;0), VLOOKUP($C33, Indices!$H$8:$J$103, 3, FALSE), IF(AND(LEN($D33)&gt;0, LEN($E33)&gt;0), VLOOKUP($E33&amp;"-7", Indices!$F:$G, 2,FALSE), ""))</f>
        <v/>
      </c>
      <c r="G33" t="str">
        <f ca="1">IF(AND('Library Prep'!$C$6="CD", LEN(F33)&gt;0), VLOOKUP(F33, Indices!$F$8:$G$795, 2, FALSE), E33)</f>
        <v/>
      </c>
      <c r="H33" t="str">
        <f ca="1">IF(AND('Library Prep'!$J$12 = "CD", LEN('Library Prep'!$B25)&gt;0), 'Library Prep'!$D25&amp;"", IF(LEN($G33)&gt;0, VLOOKUP(G33&amp;"-5", Indices!$F:$G, 2,FALSE), ""))</f>
        <v/>
      </c>
      <c r="I33" t="str">
        <f>IF(AND('Library Prep'!$J$12 &lt;&gt; "CD", LEN('Library Prep'!$D25)&gt;0), 'Library Prep'!$D25, "")</f>
        <v/>
      </c>
    </row>
    <row r="34" spans="1:9">
      <c r="A34" t="str">
        <f>IF(AND(LEN(TRIM('Library Prep'!$C$2)) &gt; 0, LEN(TRIM('Library Prep'!$B26))&gt;0), 'Library Prep'!$B26 &amp; "-" &amp; 'Library Prep'!$C$2, "")</f>
        <v/>
      </c>
      <c r="C34" t="str">
        <f>IF(AND(LEN('Library Prep'!$J26)&gt;0, LEN(TRIM('Library Prep'!$B26)) &gt; 0), IF('Library Prep'!$J$12="CD", 'Library Prep'!$K26, RIGHT('Library Prep'!$J26, 1)), "")</f>
        <v/>
      </c>
      <c r="D34" t="str">
        <f>IF(LEN($C34)=0, "", IF('Library Prep'!$J$12 = "CD", VLOOKUP($C34, Indices!$H$8:$J$103, 2, FALSE), 'Library Prep'!$K26))</f>
        <v/>
      </c>
      <c r="E34" t="str">
        <f ca="1">IF(AND('Library Prep'!$J$12="CD", LEN(C34)&gt;0),
VLOOKUP(D34, Indices!$F:$G, 2, FALSE),
IF(LEN(C34)&gt;0, LEFT(VLOOKUP(D34, OFFSET(Indices!$H$8:$J$103, 0, MATCH('Library Prep'!$J26, Indices!$H$6:$AF$6,0)-1), 2,FALSE), LEN(VLOOKUP(D34, OFFSET(Indices!$H$8:$J$103, 0, MATCH('Library Prep'!$J26, Indices!$H$6:$AF$6,0)-1), 2,FALSE)) - 2), ""))</f>
        <v/>
      </c>
      <c r="F34" t="str">
        <f ca="1">IF(AND('Library Prep'!$J$12="CD", LEN($C34)&gt;0), VLOOKUP($C34, Indices!$H$8:$J$103, 3, FALSE), IF(AND(LEN($D34)&gt;0, LEN($E34)&gt;0), VLOOKUP($E34&amp;"-7", Indices!$F:$G, 2,FALSE), ""))</f>
        <v/>
      </c>
      <c r="G34" t="str">
        <f ca="1">IF(AND('Library Prep'!$C$6="CD", LEN(F34)&gt;0), VLOOKUP(F34, Indices!$F$8:$G$795, 2, FALSE), E34)</f>
        <v/>
      </c>
      <c r="H34" t="str">
        <f ca="1">IF(AND('Library Prep'!$J$12 = "CD", LEN('Library Prep'!$B26)&gt;0), 'Library Prep'!$D26&amp;"", IF(LEN($G34)&gt;0, VLOOKUP(G34&amp;"-5", Indices!$F:$G, 2,FALSE), ""))</f>
        <v/>
      </c>
      <c r="I34" t="str">
        <f>IF(AND('Library Prep'!$J$12 &lt;&gt; "CD", LEN('Library Prep'!$D26)&gt;0), 'Library Prep'!$D26, "")</f>
        <v/>
      </c>
    </row>
    <row r="35" spans="1:9">
      <c r="A35" t="str">
        <f>IF(AND(LEN(TRIM('Library Prep'!$C$2)) &gt; 0, LEN(TRIM('Library Prep'!$B27))&gt;0), 'Library Prep'!$B27 &amp; "-" &amp; 'Library Prep'!$C$2, "")</f>
        <v/>
      </c>
      <c r="C35" t="str">
        <f>IF(AND(LEN('Library Prep'!$J27)&gt;0, LEN(TRIM('Library Prep'!$B27)) &gt; 0), IF('Library Prep'!$J$12="CD", 'Library Prep'!$K27, RIGHT('Library Prep'!$J27, 1)), "")</f>
        <v/>
      </c>
      <c r="D35" t="str">
        <f>IF(LEN($C35)=0, "", IF('Library Prep'!$J$12 = "CD", VLOOKUP($C35, Indices!$H$8:$J$103, 2, FALSE), 'Library Prep'!$K27))</f>
        <v/>
      </c>
      <c r="E35" t="str">
        <f ca="1">IF(AND('Library Prep'!$J$12="CD", LEN(C35)&gt;0),
VLOOKUP(D35, Indices!$F:$G, 2, FALSE),
IF(LEN(C35)&gt;0, LEFT(VLOOKUP(D35, OFFSET(Indices!$H$8:$J$103, 0, MATCH('Library Prep'!$J27, Indices!$H$6:$AF$6,0)-1), 2,FALSE), LEN(VLOOKUP(D35, OFFSET(Indices!$H$8:$J$103, 0, MATCH('Library Prep'!$J27, Indices!$H$6:$AF$6,0)-1), 2,FALSE)) - 2), ""))</f>
        <v/>
      </c>
      <c r="F35" t="str">
        <f ca="1">IF(AND('Library Prep'!$J$12="CD", LEN($C35)&gt;0), VLOOKUP($C35, Indices!$H$8:$J$103, 3, FALSE), IF(AND(LEN($D35)&gt;0, LEN($E35)&gt;0), VLOOKUP($E35&amp;"-7", Indices!$F:$G, 2,FALSE), ""))</f>
        <v/>
      </c>
      <c r="G35" t="str">
        <f ca="1">IF(AND('Library Prep'!$C$6="CD", LEN(F35)&gt;0), VLOOKUP(F35, Indices!$F$8:$G$795, 2, FALSE), E35)</f>
        <v/>
      </c>
      <c r="H35" t="str">
        <f ca="1">IF(AND('Library Prep'!$J$12 = "CD", LEN('Library Prep'!$B27)&gt;0), 'Library Prep'!$D27&amp;"", IF(LEN($G35)&gt;0, VLOOKUP(G35&amp;"-5", Indices!$F:$G, 2,FALSE), ""))</f>
        <v/>
      </c>
      <c r="I35" t="str">
        <f>IF(AND('Library Prep'!$J$12 &lt;&gt; "CD", LEN('Library Prep'!$D27)&gt;0), 'Library Prep'!$D27, "")</f>
        <v/>
      </c>
    </row>
    <row r="36" spans="1:9">
      <c r="A36" t="str">
        <f>IF(AND(LEN(TRIM('Library Prep'!$C$2)) &gt; 0, LEN(TRIM('Library Prep'!$B28))&gt;0), 'Library Prep'!$B28 &amp; "-" &amp; 'Library Prep'!$C$2, "")</f>
        <v/>
      </c>
      <c r="C36" t="str">
        <f>IF(AND(LEN('Library Prep'!$J28)&gt;0, LEN(TRIM('Library Prep'!$B28)) &gt; 0), IF('Library Prep'!$J$12="CD", 'Library Prep'!$K28, RIGHT('Library Prep'!$J28, 1)), "")</f>
        <v/>
      </c>
      <c r="D36" t="str">
        <f>IF(LEN($C36)=0, "", IF('Library Prep'!$J$12 = "CD", VLOOKUP($C36, Indices!$H$8:$J$103, 2, FALSE), 'Library Prep'!$K28))</f>
        <v/>
      </c>
      <c r="E36" t="str">
        <f ca="1">IF(AND('Library Prep'!$J$12="CD", LEN(C36)&gt;0),
VLOOKUP(D36, Indices!$F:$G, 2, FALSE),
IF(LEN(C36)&gt;0, LEFT(VLOOKUP(D36, OFFSET(Indices!$H$8:$J$103, 0, MATCH('Library Prep'!$J28, Indices!$H$6:$AF$6,0)-1), 2,FALSE), LEN(VLOOKUP(D36, OFFSET(Indices!$H$8:$J$103, 0, MATCH('Library Prep'!$J28, Indices!$H$6:$AF$6,0)-1), 2,FALSE)) - 2), ""))</f>
        <v/>
      </c>
      <c r="F36" t="str">
        <f ca="1">IF(AND('Library Prep'!$J$12="CD", LEN($C36)&gt;0), VLOOKUP($C36, Indices!$H$8:$J$103, 3, FALSE), IF(AND(LEN($D36)&gt;0, LEN($E36)&gt;0), VLOOKUP($E36&amp;"-7", Indices!$F:$G, 2,FALSE), ""))</f>
        <v/>
      </c>
      <c r="G36" t="str">
        <f ca="1">IF(AND('Library Prep'!$C$6="CD", LEN(F36)&gt;0), VLOOKUP(F36, Indices!$F$8:$G$795, 2, FALSE), E36)</f>
        <v/>
      </c>
      <c r="H36" t="str">
        <f ca="1">IF(AND('Library Prep'!$J$12 = "CD", LEN('Library Prep'!$B28)&gt;0), 'Library Prep'!$D28&amp;"", IF(LEN($G36)&gt;0, VLOOKUP(G36&amp;"-5", Indices!$F:$G, 2,FALSE), ""))</f>
        <v/>
      </c>
      <c r="I36" t="str">
        <f>IF(AND('Library Prep'!$J$12 &lt;&gt; "CD", LEN('Library Prep'!$D28)&gt;0), 'Library Prep'!$D28, "")</f>
        <v/>
      </c>
    </row>
    <row r="37" spans="1:9">
      <c r="A37" t="str">
        <f>IF(AND(LEN(TRIM('Library Prep'!$C$2)) &gt; 0, LEN(TRIM('Library Prep'!$B29))&gt;0), 'Library Prep'!$B29 &amp; "-" &amp; 'Library Prep'!$C$2, "")</f>
        <v/>
      </c>
      <c r="C37" t="str">
        <f>IF(AND(LEN('Library Prep'!$J29)&gt;0, LEN(TRIM('Library Prep'!$B29)) &gt; 0), IF('Library Prep'!$J$12="CD", 'Library Prep'!$K29, RIGHT('Library Prep'!$J29, 1)), "")</f>
        <v/>
      </c>
      <c r="D37" t="str">
        <f>IF(LEN($C37)=0, "", IF('Library Prep'!$J$12 = "CD", VLOOKUP($C37, Indices!$H$8:$J$103, 2, FALSE), 'Library Prep'!$K29))</f>
        <v/>
      </c>
      <c r="E37" t="str">
        <f ca="1">IF(AND('Library Prep'!$J$12="CD", LEN(C37)&gt;0),
VLOOKUP(D37, Indices!$F:$G, 2, FALSE),
IF(LEN(C37)&gt;0, LEFT(VLOOKUP(D37, OFFSET(Indices!$H$8:$J$103, 0, MATCH('Library Prep'!$J29, Indices!$H$6:$AF$6,0)-1), 2,FALSE), LEN(VLOOKUP(D37, OFFSET(Indices!$H$8:$J$103, 0, MATCH('Library Prep'!$J29, Indices!$H$6:$AF$6,0)-1), 2,FALSE)) - 2), ""))</f>
        <v/>
      </c>
      <c r="F37" t="str">
        <f ca="1">IF(AND('Library Prep'!$J$12="CD", LEN($C37)&gt;0), VLOOKUP($C37, Indices!$H$8:$J$103, 3, FALSE), IF(AND(LEN($D37)&gt;0, LEN($E37)&gt;0), VLOOKUP($E37&amp;"-7", Indices!$F:$G, 2,FALSE), ""))</f>
        <v/>
      </c>
      <c r="G37" t="str">
        <f ca="1">IF(AND('Library Prep'!$C$6="CD", LEN(F37)&gt;0), VLOOKUP(F37, Indices!$F$8:$G$795, 2, FALSE), E37)</f>
        <v/>
      </c>
      <c r="H37" t="str">
        <f ca="1">IF(AND('Library Prep'!$J$12 = "CD", LEN('Library Prep'!$B29)&gt;0), 'Library Prep'!$D29&amp;"", IF(LEN($G37)&gt;0, VLOOKUP(G37&amp;"-5", Indices!$F:$G, 2,FALSE), ""))</f>
        <v/>
      </c>
      <c r="I37" t="str">
        <f>IF(AND('Library Prep'!$J$12 &lt;&gt; "CD", LEN('Library Prep'!$D29)&gt;0), 'Library Prep'!$D29, "")</f>
        <v/>
      </c>
    </row>
    <row r="38" spans="1:9">
      <c r="A38" t="str">
        <f>IF(AND(LEN(TRIM('Library Prep'!$C$2)) &gt; 0, LEN(TRIM('Library Prep'!$B30))&gt;0), 'Library Prep'!$B30 &amp; "-" &amp; 'Library Prep'!$C$2, "")</f>
        <v/>
      </c>
      <c r="C38" t="str">
        <f>IF(AND(LEN('Library Prep'!$J30)&gt;0, LEN(TRIM('Library Prep'!$B30)) &gt; 0), IF('Library Prep'!$J$12="CD", 'Library Prep'!$K30, RIGHT('Library Prep'!$J30, 1)), "")</f>
        <v/>
      </c>
      <c r="D38" t="str">
        <f>IF(LEN($C38)=0, "", IF('Library Prep'!$J$12 = "CD", VLOOKUP($C38, Indices!$H$8:$J$103, 2, FALSE), 'Library Prep'!$K30))</f>
        <v/>
      </c>
      <c r="E38" t="str">
        <f ca="1">IF(AND('Library Prep'!$J$12="CD", LEN(C38)&gt;0),
VLOOKUP(D38, Indices!$F:$G, 2, FALSE),
IF(LEN(C38)&gt;0, LEFT(VLOOKUP(D38, OFFSET(Indices!$H$8:$J$103, 0, MATCH('Library Prep'!$J30, Indices!$H$6:$AF$6,0)-1), 2,FALSE), LEN(VLOOKUP(D38, OFFSET(Indices!$H$8:$J$103, 0, MATCH('Library Prep'!$J30, Indices!$H$6:$AF$6,0)-1), 2,FALSE)) - 2), ""))</f>
        <v/>
      </c>
      <c r="F38" t="str">
        <f ca="1">IF(AND('Library Prep'!$J$12="CD", LEN($C38)&gt;0), VLOOKUP($C38, Indices!$H$8:$J$103, 3, FALSE), IF(AND(LEN($D38)&gt;0, LEN($E38)&gt;0), VLOOKUP($E38&amp;"-7", Indices!$F:$G, 2,FALSE), ""))</f>
        <v/>
      </c>
      <c r="G38" t="str">
        <f ca="1">IF(AND('Library Prep'!$C$6="CD", LEN(F38)&gt;0), VLOOKUP(F38, Indices!$F$8:$G$795, 2, FALSE), E38)</f>
        <v/>
      </c>
      <c r="H38" t="str">
        <f ca="1">IF(AND('Library Prep'!$J$12 = "CD", LEN('Library Prep'!$B30)&gt;0), 'Library Prep'!$D30&amp;"", IF(LEN($G38)&gt;0, VLOOKUP(G38&amp;"-5", Indices!$F:$G, 2,FALSE), ""))</f>
        <v/>
      </c>
      <c r="I38" t="str">
        <f>IF(AND('Library Prep'!$J$12 &lt;&gt; "CD", LEN('Library Prep'!$D30)&gt;0), 'Library Prep'!$D30, "")</f>
        <v/>
      </c>
    </row>
    <row r="39" spans="1:9">
      <c r="A39" t="str">
        <f>IF(AND(LEN(TRIM('Library Prep'!$C$2)) &gt; 0, LEN(TRIM('Library Prep'!$B31))&gt;0), 'Library Prep'!$B31 &amp; "-" &amp; 'Library Prep'!$C$2, "")</f>
        <v/>
      </c>
      <c r="C39" t="str">
        <f>IF(AND(LEN('Library Prep'!$J31)&gt;0, LEN(TRIM('Library Prep'!$B31)) &gt; 0), IF('Library Prep'!$J$12="CD", 'Library Prep'!$K31, RIGHT('Library Prep'!$J31, 1)), "")</f>
        <v/>
      </c>
      <c r="D39" t="str">
        <f>IF(LEN($C39)=0, "", IF('Library Prep'!$J$12 = "CD", VLOOKUP($C39, Indices!$H$8:$J$103, 2, FALSE), 'Library Prep'!$K31))</f>
        <v/>
      </c>
      <c r="E39" t="str">
        <f ca="1">IF(AND('Library Prep'!$J$12="CD", LEN(C39)&gt;0),
VLOOKUP(D39, Indices!$F:$G, 2, FALSE),
IF(LEN(C39)&gt;0, LEFT(VLOOKUP(D39, OFFSET(Indices!$H$8:$J$103, 0, MATCH('Library Prep'!$J31, Indices!$H$6:$AF$6,0)-1), 2,FALSE), LEN(VLOOKUP(D39, OFFSET(Indices!$H$8:$J$103, 0, MATCH('Library Prep'!$J31, Indices!$H$6:$AF$6,0)-1), 2,FALSE)) - 2), ""))</f>
        <v/>
      </c>
      <c r="F39" t="str">
        <f ca="1">IF(AND('Library Prep'!$J$12="CD", LEN($C39)&gt;0), VLOOKUP($C39, Indices!$H$8:$J$103, 3, FALSE), IF(AND(LEN($D39)&gt;0, LEN($E39)&gt;0), VLOOKUP($E39&amp;"-7", Indices!$F:$G, 2,FALSE), ""))</f>
        <v/>
      </c>
      <c r="G39" t="str">
        <f ca="1">IF(AND('Library Prep'!$C$6="CD", LEN(F39)&gt;0), VLOOKUP(F39, Indices!$F$8:$G$795, 2, FALSE), E39)</f>
        <v/>
      </c>
      <c r="H39" t="str">
        <f ca="1">IF(AND('Library Prep'!$J$12 = "CD", LEN('Library Prep'!$B31)&gt;0), 'Library Prep'!$D31&amp;"", IF(LEN($G39)&gt;0, VLOOKUP(G39&amp;"-5", Indices!$F:$G, 2,FALSE), ""))</f>
        <v/>
      </c>
      <c r="I39" t="str">
        <f>IF(AND('Library Prep'!$J$12 &lt;&gt; "CD", LEN('Library Prep'!$D31)&gt;0), 'Library Prep'!$D31, "")</f>
        <v/>
      </c>
    </row>
    <row r="40" spans="1:9">
      <c r="A40" t="str">
        <f>IF(AND(LEN(TRIM('Library Prep'!$C$2)) &gt; 0, LEN(TRIM('Library Prep'!$B32))&gt;0), 'Library Prep'!$B32 &amp; "-" &amp; 'Library Prep'!$C$2, "")</f>
        <v/>
      </c>
      <c r="C40" t="str">
        <f>IF(AND(LEN('Library Prep'!$J32)&gt;0, LEN(TRIM('Library Prep'!$B32)) &gt; 0), IF('Library Prep'!$J$12="CD", 'Library Prep'!$K32, RIGHT('Library Prep'!$J32, 1)), "")</f>
        <v/>
      </c>
      <c r="D40" t="str">
        <f>IF(LEN($C40)=0, "", IF('Library Prep'!$J$12 = "CD", VLOOKUP($C40, Indices!$H$8:$J$103, 2, FALSE), 'Library Prep'!$K32))</f>
        <v/>
      </c>
      <c r="E40" t="str">
        <f ca="1">IF(AND('Library Prep'!$J$12="CD", LEN(C40)&gt;0),
VLOOKUP(D40, Indices!$F:$G, 2, FALSE),
IF(LEN(C40)&gt;0, LEFT(VLOOKUP(D40, OFFSET(Indices!$H$8:$J$103, 0, MATCH('Library Prep'!$J32, Indices!$H$6:$AF$6,0)-1), 2,FALSE), LEN(VLOOKUP(D40, OFFSET(Indices!$H$8:$J$103, 0, MATCH('Library Prep'!$J32, Indices!$H$6:$AF$6,0)-1), 2,FALSE)) - 2), ""))</f>
        <v/>
      </c>
      <c r="F40" t="str">
        <f ca="1">IF(AND('Library Prep'!$J$12="CD", LEN($C40)&gt;0), VLOOKUP($C40, Indices!$H$8:$J$103, 3, FALSE), IF(AND(LEN($D40)&gt;0, LEN($E40)&gt;0), VLOOKUP($E40&amp;"-7", Indices!$F:$G, 2,FALSE), ""))</f>
        <v/>
      </c>
      <c r="G40" t="str">
        <f ca="1">IF(AND('Library Prep'!$C$6="CD", LEN(F40)&gt;0), VLOOKUP(F40, Indices!$F$8:$G$795, 2, FALSE), E40)</f>
        <v/>
      </c>
      <c r="H40" t="str">
        <f ca="1">IF(AND('Library Prep'!$J$12 = "CD", LEN('Library Prep'!$B32)&gt;0), 'Library Prep'!$D32&amp;"", IF(LEN($G40)&gt;0, VLOOKUP(G40&amp;"-5", Indices!$F:$G, 2,FALSE), ""))</f>
        <v/>
      </c>
      <c r="I40" t="str">
        <f>IF(AND('Library Prep'!$J$12 &lt;&gt; "CD", LEN('Library Prep'!$D32)&gt;0), 'Library Prep'!$D32, "")</f>
        <v/>
      </c>
    </row>
    <row r="41" spans="1:9">
      <c r="A41" t="str">
        <f>IF(AND(LEN(TRIM('Library Prep'!$C$2)) &gt; 0, LEN(TRIM('Library Prep'!$B33))&gt;0), 'Library Prep'!$B33 &amp; "-" &amp; 'Library Prep'!$C$2, "")</f>
        <v/>
      </c>
      <c r="C41" t="str">
        <f>IF(AND(LEN('Library Prep'!$J33)&gt;0, LEN(TRIM('Library Prep'!$B33)) &gt; 0), IF('Library Prep'!$J$12="CD", 'Library Prep'!$K33, RIGHT('Library Prep'!$J33, 1)), "")</f>
        <v/>
      </c>
      <c r="D41" t="str">
        <f>IF(LEN($C41)=0, "", IF('Library Prep'!$J$12 = "CD", VLOOKUP($C41, Indices!$H$8:$J$103, 2, FALSE), 'Library Prep'!$K33))</f>
        <v/>
      </c>
      <c r="E41" t="str">
        <f ca="1">IF(AND('Library Prep'!$J$12="CD", LEN(C41)&gt;0),
VLOOKUP(D41, Indices!$F:$G, 2, FALSE),
IF(LEN(C41)&gt;0, LEFT(VLOOKUP(D41, OFFSET(Indices!$H$8:$J$103, 0, MATCH('Library Prep'!$J33, Indices!$H$6:$AF$6,0)-1), 2,FALSE), LEN(VLOOKUP(D41, OFFSET(Indices!$H$8:$J$103, 0, MATCH('Library Prep'!$J33, Indices!$H$6:$AF$6,0)-1), 2,FALSE)) - 2), ""))</f>
        <v/>
      </c>
      <c r="F41" t="str">
        <f ca="1">IF(AND('Library Prep'!$J$12="CD", LEN($C41)&gt;0), VLOOKUP($C41, Indices!$H$8:$J$103, 3, FALSE), IF(AND(LEN($D41)&gt;0, LEN($E41)&gt;0), VLOOKUP($E41&amp;"-7", Indices!$F:$G, 2,FALSE), ""))</f>
        <v/>
      </c>
      <c r="G41" t="str">
        <f ca="1">IF(AND('Library Prep'!$C$6="CD", LEN(F41)&gt;0), VLOOKUP(F41, Indices!$F$8:$G$795, 2, FALSE), E41)</f>
        <v/>
      </c>
      <c r="H41" t="str">
        <f ca="1">IF(AND('Library Prep'!$J$12 = "CD", LEN('Library Prep'!$B33)&gt;0), 'Library Prep'!$D33&amp;"", IF(LEN($G41)&gt;0, VLOOKUP(G41&amp;"-5", Indices!$F:$G, 2,FALSE), ""))</f>
        <v/>
      </c>
      <c r="I41" t="str">
        <f>IF(AND('Library Prep'!$J$12 &lt;&gt; "CD", LEN('Library Prep'!$D33)&gt;0), 'Library Prep'!$D33, "")</f>
        <v/>
      </c>
    </row>
    <row r="42" spans="1:9">
      <c r="A42" t="str">
        <f>IF(AND(LEN(TRIM('Library Prep'!$C$2)) &gt; 0, LEN(TRIM('Library Prep'!$B34))&gt;0), 'Library Prep'!$B34 &amp; "-" &amp; 'Library Prep'!$C$2, "")</f>
        <v/>
      </c>
      <c r="C42" t="str">
        <f>IF(AND(LEN('Library Prep'!$J34)&gt;0, LEN(TRIM('Library Prep'!$B34)) &gt; 0), IF('Library Prep'!$J$12="CD", 'Library Prep'!$K34, RIGHT('Library Prep'!$J34, 1)), "")</f>
        <v/>
      </c>
      <c r="D42" t="str">
        <f>IF(LEN($C42)=0, "", IF('Library Prep'!$J$12 = "CD", VLOOKUP($C42, Indices!$H$8:$J$103, 2, FALSE), 'Library Prep'!$K34))</f>
        <v/>
      </c>
      <c r="E42" t="str">
        <f ca="1">IF(AND('Library Prep'!$J$12="CD", LEN(C42)&gt;0),
VLOOKUP(D42, Indices!$F:$G, 2, FALSE),
IF(LEN(C42)&gt;0, LEFT(VLOOKUP(D42, OFFSET(Indices!$H$8:$J$103, 0, MATCH('Library Prep'!$J34, Indices!$H$6:$AF$6,0)-1), 2,FALSE), LEN(VLOOKUP(D42, OFFSET(Indices!$H$8:$J$103, 0, MATCH('Library Prep'!$J34, Indices!$H$6:$AF$6,0)-1), 2,FALSE)) - 2), ""))</f>
        <v/>
      </c>
      <c r="F42" t="str">
        <f ca="1">IF(AND('Library Prep'!$J$12="CD", LEN($C42)&gt;0), VLOOKUP($C42, Indices!$H$8:$J$103, 3, FALSE), IF(AND(LEN($D42)&gt;0, LEN($E42)&gt;0), VLOOKUP($E42&amp;"-7", Indices!$F:$G, 2,FALSE), ""))</f>
        <v/>
      </c>
      <c r="G42" t="str">
        <f ca="1">IF(AND('Library Prep'!$C$6="CD", LEN(F42)&gt;0), VLOOKUP(F42, Indices!$F$8:$G$795, 2, FALSE), E42)</f>
        <v/>
      </c>
      <c r="H42" t="str">
        <f ca="1">IF(AND('Library Prep'!$J$12 = "CD", LEN('Library Prep'!$B34)&gt;0), 'Library Prep'!$D34&amp;"", IF(LEN($G42)&gt;0, VLOOKUP(G42&amp;"-5", Indices!$F:$G, 2,FALSE), ""))</f>
        <v/>
      </c>
      <c r="I42" t="str">
        <f>IF(AND('Library Prep'!$J$12 &lt;&gt; "CD", LEN('Library Prep'!$D34)&gt;0), 'Library Prep'!$D34, "")</f>
        <v/>
      </c>
    </row>
    <row r="43" spans="1:9">
      <c r="A43" t="str">
        <f>IF(AND(LEN(TRIM('Library Prep'!$C$2)) &gt; 0, LEN(TRIM('Library Prep'!$B35))&gt;0), 'Library Prep'!$B35 &amp; "-" &amp; 'Library Prep'!$C$2, "")</f>
        <v/>
      </c>
      <c r="C43" t="str">
        <f>IF(AND(LEN('Library Prep'!$J35)&gt;0, LEN(TRIM('Library Prep'!$B35)) &gt; 0), IF('Library Prep'!$J$12="CD", 'Library Prep'!$K35, RIGHT('Library Prep'!$J35, 1)), "")</f>
        <v/>
      </c>
      <c r="D43" t="str">
        <f>IF(LEN($C43)=0, "", IF('Library Prep'!$J$12 = "CD", VLOOKUP($C43, Indices!$H$8:$J$103, 2, FALSE), 'Library Prep'!$K35))</f>
        <v/>
      </c>
      <c r="E43" t="str">
        <f ca="1">IF(AND('Library Prep'!$J$12="CD", LEN(C43)&gt;0),
VLOOKUP(D43, Indices!$F:$G, 2, FALSE),
IF(LEN(C43)&gt;0, LEFT(VLOOKUP(D43, OFFSET(Indices!$H$8:$J$103, 0, MATCH('Library Prep'!$J35, Indices!$H$6:$AF$6,0)-1), 2,FALSE), LEN(VLOOKUP(D43, OFFSET(Indices!$H$8:$J$103, 0, MATCH('Library Prep'!$J35, Indices!$H$6:$AF$6,0)-1), 2,FALSE)) - 2), ""))</f>
        <v/>
      </c>
      <c r="F43" t="str">
        <f ca="1">IF(AND('Library Prep'!$J$12="CD", LEN($C43)&gt;0), VLOOKUP($C43, Indices!$H$8:$J$103, 3, FALSE), IF(AND(LEN($D43)&gt;0, LEN($E43)&gt;0), VLOOKUP($E43&amp;"-7", Indices!$F:$G, 2,FALSE), ""))</f>
        <v/>
      </c>
      <c r="G43" t="str">
        <f ca="1">IF(AND('Library Prep'!$C$6="CD", LEN(F43)&gt;0), VLOOKUP(F43, Indices!$F$8:$G$795, 2, FALSE), E43)</f>
        <v/>
      </c>
      <c r="H43" t="str">
        <f ca="1">IF(AND('Library Prep'!$J$12 = "CD", LEN('Library Prep'!$B35)&gt;0), 'Library Prep'!$D35&amp;"", IF(LEN($G43)&gt;0, VLOOKUP(G43&amp;"-5", Indices!$F:$G, 2,FALSE), ""))</f>
        <v/>
      </c>
      <c r="I43" t="str">
        <f>IF(AND('Library Prep'!$J$12 &lt;&gt; "CD", LEN('Library Prep'!$D35)&gt;0), 'Library Prep'!$D35, "")</f>
        <v/>
      </c>
    </row>
    <row r="44" spans="1:9">
      <c r="A44" t="str">
        <f>IF(AND(LEN(TRIM('Library Prep'!$C$2)) &gt; 0, LEN(TRIM('Library Prep'!$B36))&gt;0), 'Library Prep'!$B36 &amp; "-" &amp; 'Library Prep'!$C$2, "")</f>
        <v/>
      </c>
      <c r="C44" t="str">
        <f>IF(AND(LEN('Library Prep'!$J36)&gt;0, LEN(TRIM('Library Prep'!$B36)) &gt; 0), IF('Library Prep'!$J$12="CD", 'Library Prep'!$K36, RIGHT('Library Prep'!$J36, 1)), "")</f>
        <v/>
      </c>
      <c r="D44" t="str">
        <f>IF(LEN($C44)=0, "", IF('Library Prep'!$J$12 = "CD", VLOOKUP($C44, Indices!$H$8:$J$103, 2, FALSE), 'Library Prep'!$K36))</f>
        <v/>
      </c>
      <c r="E44" t="str">
        <f ca="1">IF(AND('Library Prep'!$J$12="CD", LEN(C44)&gt;0),
VLOOKUP(D44, Indices!$F:$G, 2, FALSE),
IF(LEN(C44)&gt;0, LEFT(VLOOKUP(D44, OFFSET(Indices!$H$8:$J$103, 0, MATCH('Library Prep'!$J36, Indices!$H$6:$AF$6,0)-1), 2,FALSE), LEN(VLOOKUP(D44, OFFSET(Indices!$H$8:$J$103, 0, MATCH('Library Prep'!$J36, Indices!$H$6:$AF$6,0)-1), 2,FALSE)) - 2), ""))</f>
        <v/>
      </c>
      <c r="F44" t="str">
        <f ca="1">IF(AND('Library Prep'!$J$12="CD", LEN($C44)&gt;0), VLOOKUP($C44, Indices!$H$8:$J$103, 3, FALSE), IF(AND(LEN($D44)&gt;0, LEN($E44)&gt;0), VLOOKUP($E44&amp;"-7", Indices!$F:$G, 2,FALSE), ""))</f>
        <v/>
      </c>
      <c r="G44" t="str">
        <f ca="1">IF(AND('Library Prep'!$C$6="CD", LEN(F44)&gt;0), VLOOKUP(F44, Indices!$F$8:$G$795, 2, FALSE), E44)</f>
        <v/>
      </c>
      <c r="H44" t="str">
        <f ca="1">IF(AND('Library Prep'!$J$12 = "CD", LEN('Library Prep'!$B36)&gt;0), 'Library Prep'!$D36&amp;"", IF(LEN($G44)&gt;0, VLOOKUP(G44&amp;"-5", Indices!$F:$G, 2,FALSE), ""))</f>
        <v/>
      </c>
      <c r="I44" t="str">
        <f>IF(AND('Library Prep'!$J$12 &lt;&gt; "CD", LEN('Library Prep'!$D36)&gt;0), 'Library Prep'!$D36, "")</f>
        <v/>
      </c>
    </row>
    <row r="45" spans="1:9">
      <c r="A45" t="str">
        <f>IF(AND(LEN(TRIM('Library Prep'!$C$2)) &gt; 0, LEN(TRIM('Library Prep'!$B37))&gt;0), 'Library Prep'!$B37 &amp; "-" &amp; 'Library Prep'!$C$2, "")</f>
        <v/>
      </c>
      <c r="C45" t="str">
        <f>IF(AND(LEN('Library Prep'!$J37)&gt;0, LEN(TRIM('Library Prep'!$B37)) &gt; 0), IF('Library Prep'!$J$12="CD", 'Library Prep'!$K37, RIGHT('Library Prep'!$J37, 1)), "")</f>
        <v/>
      </c>
      <c r="D45" t="str">
        <f>IF(LEN($C45)=0, "", IF('Library Prep'!$J$12 = "CD", VLOOKUP($C45, Indices!$H$8:$J$103, 2, FALSE), 'Library Prep'!$K37))</f>
        <v/>
      </c>
      <c r="E45" t="str">
        <f ca="1">IF(AND('Library Prep'!$J$12="CD", LEN(C45)&gt;0),
VLOOKUP(D45, Indices!$F:$G, 2, FALSE),
IF(LEN(C45)&gt;0, LEFT(VLOOKUP(D45, OFFSET(Indices!$H$8:$J$103, 0, MATCH('Library Prep'!$J37, Indices!$H$6:$AF$6,0)-1), 2,FALSE), LEN(VLOOKUP(D45, OFFSET(Indices!$H$8:$J$103, 0, MATCH('Library Prep'!$J37, Indices!$H$6:$AF$6,0)-1), 2,FALSE)) - 2), ""))</f>
        <v/>
      </c>
      <c r="F45" t="str">
        <f ca="1">IF(AND('Library Prep'!$J$12="CD", LEN($C45)&gt;0), VLOOKUP($C45, Indices!$H$8:$J$103, 3, FALSE), IF(AND(LEN($D45)&gt;0, LEN($E45)&gt;0), VLOOKUP($E45&amp;"-7", Indices!$F:$G, 2,FALSE), ""))</f>
        <v/>
      </c>
      <c r="G45" t="str">
        <f ca="1">IF(AND('Library Prep'!$C$6="CD", LEN(F45)&gt;0), VLOOKUP(F45, Indices!$F$8:$G$795, 2, FALSE), E45)</f>
        <v/>
      </c>
      <c r="H45" t="str">
        <f ca="1">IF(AND('Library Prep'!$J$12 = "CD", LEN('Library Prep'!$B37)&gt;0), 'Library Prep'!$D37&amp;"", IF(LEN($G45)&gt;0, VLOOKUP(G45&amp;"-5", Indices!$F:$G, 2,FALSE), ""))</f>
        <v/>
      </c>
      <c r="I45" t="str">
        <f>IF(AND('Library Prep'!$J$12 &lt;&gt; "CD", LEN('Library Prep'!$D37)&gt;0), 'Library Prep'!$D37, "")</f>
        <v/>
      </c>
    </row>
    <row r="46" spans="1:9">
      <c r="A46" t="str">
        <f>IF(AND(LEN(TRIM('Library Prep'!$C$2)) &gt; 0, LEN(TRIM('Library Prep'!$B38))&gt;0), 'Library Prep'!$B38 &amp; "-" &amp; 'Library Prep'!$C$2, "")</f>
        <v/>
      </c>
      <c r="C46" t="str">
        <f>IF(AND(LEN('Library Prep'!$J38)&gt;0, LEN(TRIM('Library Prep'!$B38)) &gt; 0), IF('Library Prep'!$J$12="CD", 'Library Prep'!$K38, RIGHT('Library Prep'!$J38, 1)), "")</f>
        <v/>
      </c>
      <c r="D46" t="str">
        <f>IF(LEN($C46)=0, "", IF('Library Prep'!$J$12 = "CD", VLOOKUP($C46, Indices!$H$8:$J$103, 2, FALSE), 'Library Prep'!$K38))</f>
        <v/>
      </c>
      <c r="E46" t="str">
        <f ca="1">IF(AND('Library Prep'!$J$12="CD", LEN(C46)&gt;0),
VLOOKUP(D46, Indices!$F:$G, 2, FALSE),
IF(LEN(C46)&gt;0, LEFT(VLOOKUP(D46, OFFSET(Indices!$H$8:$J$103, 0, MATCH('Library Prep'!$J38, Indices!$H$6:$AF$6,0)-1), 2,FALSE), LEN(VLOOKUP(D46, OFFSET(Indices!$H$8:$J$103, 0, MATCH('Library Prep'!$J38, Indices!$H$6:$AF$6,0)-1), 2,FALSE)) - 2), ""))</f>
        <v/>
      </c>
      <c r="F46" t="str">
        <f ca="1">IF(AND('Library Prep'!$J$12="CD", LEN($C46)&gt;0), VLOOKUP($C46, Indices!$H$8:$J$103, 3, FALSE), IF(AND(LEN($D46)&gt;0, LEN($E46)&gt;0), VLOOKUP($E46&amp;"-7", Indices!$F:$G, 2,FALSE), ""))</f>
        <v/>
      </c>
      <c r="G46" t="str">
        <f ca="1">IF(AND('Library Prep'!$C$6="CD", LEN(F46)&gt;0), VLOOKUP(F46, Indices!$F$8:$G$795, 2, FALSE), E46)</f>
        <v/>
      </c>
      <c r="H46" t="str">
        <f ca="1">IF(AND('Library Prep'!$J$12 = "CD", LEN('Library Prep'!$B38)&gt;0), 'Library Prep'!$D38&amp;"", IF(LEN($G46)&gt;0, VLOOKUP(G46&amp;"-5", Indices!$F:$G, 2,FALSE), ""))</f>
        <v/>
      </c>
      <c r="I46" t="str">
        <f>IF(AND('Library Prep'!$J$12 &lt;&gt; "CD", LEN('Library Prep'!$D38)&gt;0), 'Library Prep'!$D38, "")</f>
        <v/>
      </c>
    </row>
    <row r="47" spans="1:9">
      <c r="A47" t="str">
        <f>IF(AND(LEN(TRIM('Library Prep'!$C$2)) &gt; 0, LEN(TRIM('Library Prep'!$B39))&gt;0), 'Library Prep'!$B39 &amp; "-" &amp; 'Library Prep'!$C$2, "")</f>
        <v/>
      </c>
      <c r="C47" t="str">
        <f>IF(AND(LEN('Library Prep'!$J39)&gt;0, LEN(TRIM('Library Prep'!$B39)) &gt; 0), IF('Library Prep'!$J$12="CD", 'Library Prep'!$K39, RIGHT('Library Prep'!$J39, 1)), "")</f>
        <v/>
      </c>
      <c r="D47" t="str">
        <f>IF(LEN($C47)=0, "", IF('Library Prep'!$J$12 = "CD", VLOOKUP($C47, Indices!$H$8:$J$103, 2, FALSE), 'Library Prep'!$K39))</f>
        <v/>
      </c>
      <c r="E47" t="str">
        <f ca="1">IF(AND('Library Prep'!$J$12="CD", LEN(C47)&gt;0),
VLOOKUP(D47, Indices!$F:$G, 2, FALSE),
IF(LEN(C47)&gt;0, LEFT(VLOOKUP(D47, OFFSET(Indices!$H$8:$J$103, 0, MATCH('Library Prep'!$J39, Indices!$H$6:$AF$6,0)-1), 2,FALSE), LEN(VLOOKUP(D47, OFFSET(Indices!$H$8:$J$103, 0, MATCH('Library Prep'!$J39, Indices!$H$6:$AF$6,0)-1), 2,FALSE)) - 2), ""))</f>
        <v/>
      </c>
      <c r="F47" t="str">
        <f ca="1">IF(AND('Library Prep'!$J$12="CD", LEN($C47)&gt;0), VLOOKUP($C47, Indices!$H$8:$J$103, 3, FALSE), IF(AND(LEN($D47)&gt;0, LEN($E47)&gt;0), VLOOKUP($E47&amp;"-7", Indices!$F:$G, 2,FALSE), ""))</f>
        <v/>
      </c>
      <c r="G47" t="str">
        <f ca="1">IF(AND('Library Prep'!$C$6="CD", LEN(F47)&gt;0), VLOOKUP(F47, Indices!$F$8:$G$795, 2, FALSE), E47)</f>
        <v/>
      </c>
      <c r="H47" t="str">
        <f ca="1">IF(AND('Library Prep'!$J$12 = "CD", LEN('Library Prep'!$B39)&gt;0), 'Library Prep'!$D39&amp;"", IF(LEN($G47)&gt;0, VLOOKUP(G47&amp;"-5", Indices!$F:$G, 2,FALSE), ""))</f>
        <v/>
      </c>
      <c r="I47" t="str">
        <f>IF(AND('Library Prep'!$J$12 &lt;&gt; "CD", LEN('Library Prep'!$D39)&gt;0), 'Library Prep'!$D39, "")</f>
        <v/>
      </c>
    </row>
    <row r="48" spans="1:9">
      <c r="A48" t="str">
        <f>IF(AND(LEN(TRIM('Library Prep'!$C$2)) &gt; 0, LEN(TRIM('Library Prep'!$B40))&gt;0), 'Library Prep'!$B40 &amp; "-" &amp; 'Library Prep'!$C$2, "")</f>
        <v/>
      </c>
      <c r="C48" t="str">
        <f>IF(AND(LEN('Library Prep'!$J40)&gt;0, LEN(TRIM('Library Prep'!$B40)) &gt; 0), IF('Library Prep'!$J$12="CD", 'Library Prep'!$K40, RIGHT('Library Prep'!$J40, 1)), "")</f>
        <v/>
      </c>
      <c r="D48" t="str">
        <f>IF(LEN($C48)=0, "", IF('Library Prep'!$J$12 = "CD", VLOOKUP($C48, Indices!$H$8:$J$103, 2, FALSE), 'Library Prep'!$K40))</f>
        <v/>
      </c>
      <c r="E48" t="str">
        <f ca="1">IF(AND('Library Prep'!$J$12="CD", LEN(C48)&gt;0),
VLOOKUP(D48, Indices!$F:$G, 2, FALSE),
IF(LEN(C48)&gt;0, LEFT(VLOOKUP(D48, OFFSET(Indices!$H$8:$J$103, 0, MATCH('Library Prep'!$J40, Indices!$H$6:$AF$6,0)-1), 2,FALSE), LEN(VLOOKUP(D48, OFFSET(Indices!$H$8:$J$103, 0, MATCH('Library Prep'!$J40, Indices!$H$6:$AF$6,0)-1), 2,FALSE)) - 2), ""))</f>
        <v/>
      </c>
      <c r="F48" t="str">
        <f ca="1">IF(AND('Library Prep'!$J$12="CD", LEN($C48)&gt;0), VLOOKUP($C48, Indices!$H$8:$J$103, 3, FALSE), IF(AND(LEN($D48)&gt;0, LEN($E48)&gt;0), VLOOKUP($E48&amp;"-7", Indices!$F:$G, 2,FALSE), ""))</f>
        <v/>
      </c>
      <c r="G48" t="str">
        <f ca="1">IF(AND('Library Prep'!$C$6="CD", LEN(F48)&gt;0), VLOOKUP(F48, Indices!$F$8:$G$795, 2, FALSE), E48)</f>
        <v/>
      </c>
      <c r="H48" t="str">
        <f ca="1">IF(AND('Library Prep'!$J$12 = "CD", LEN('Library Prep'!$B40)&gt;0), 'Library Prep'!$D40&amp;"", IF(LEN($G48)&gt;0, VLOOKUP(G48&amp;"-5", Indices!$F:$G, 2,FALSE), ""))</f>
        <v/>
      </c>
      <c r="I48" t="str">
        <f>IF(AND('Library Prep'!$J$12 &lt;&gt; "CD", LEN('Library Prep'!$D40)&gt;0), 'Library Prep'!$D40, "")</f>
        <v/>
      </c>
    </row>
    <row r="49" spans="1:9">
      <c r="A49" t="str">
        <f>IF(AND(LEN(TRIM('Library Prep'!$C$2)) &gt; 0, LEN(TRIM('Library Prep'!$B41))&gt;0), 'Library Prep'!$B41 &amp; "-" &amp; 'Library Prep'!$C$2, "")</f>
        <v/>
      </c>
      <c r="C49" t="str">
        <f>IF(AND(LEN('Library Prep'!$J41)&gt;0, LEN(TRIM('Library Prep'!$B41)) &gt; 0), IF('Library Prep'!$J$12="CD", 'Library Prep'!$K41, RIGHT('Library Prep'!$J41, 1)), "")</f>
        <v/>
      </c>
      <c r="D49" t="str">
        <f>IF(LEN($C49)=0, "", IF('Library Prep'!$J$12 = "CD", VLOOKUP($C49, Indices!$H$8:$J$103, 2, FALSE), 'Library Prep'!$K41))</f>
        <v/>
      </c>
      <c r="E49" t="str">
        <f ca="1">IF(AND('Library Prep'!$J$12="CD", LEN(C49)&gt;0),
VLOOKUP(D49, Indices!$F:$G, 2, FALSE),
IF(LEN(C49)&gt;0, LEFT(VLOOKUP(D49, OFFSET(Indices!$H$8:$J$103, 0, MATCH('Library Prep'!$J41, Indices!$H$6:$AF$6,0)-1), 2,FALSE), LEN(VLOOKUP(D49, OFFSET(Indices!$H$8:$J$103, 0, MATCH('Library Prep'!$J41, Indices!$H$6:$AF$6,0)-1), 2,FALSE)) - 2), ""))</f>
        <v/>
      </c>
      <c r="F49" t="str">
        <f ca="1">IF(AND('Library Prep'!$J$12="CD", LEN($C49)&gt;0), VLOOKUP($C49, Indices!$H$8:$J$103, 3, FALSE), IF(AND(LEN($D49)&gt;0, LEN($E49)&gt;0), VLOOKUP($E49&amp;"-7", Indices!$F:$G, 2,FALSE), ""))</f>
        <v/>
      </c>
      <c r="G49" t="str">
        <f ca="1">IF(AND('Library Prep'!$C$6="CD", LEN(F49)&gt;0), VLOOKUP(F49, Indices!$F$8:$G$795, 2, FALSE), E49)</f>
        <v/>
      </c>
      <c r="H49" t="str">
        <f ca="1">IF(AND('Library Prep'!$J$12 = "CD", LEN('Library Prep'!$B41)&gt;0), 'Library Prep'!$D41&amp;"", IF(LEN($G49)&gt;0, VLOOKUP(G49&amp;"-5", Indices!$F:$G, 2,FALSE), ""))</f>
        <v/>
      </c>
      <c r="I49" t="str">
        <f>IF(AND('Library Prep'!$J$12 &lt;&gt; "CD", LEN('Library Prep'!$D41)&gt;0), 'Library Prep'!$D41, "")</f>
        <v/>
      </c>
    </row>
    <row r="50" spans="1:9">
      <c r="A50" t="str">
        <f>IF(AND(LEN(TRIM('Library Prep'!$C$2)) &gt; 0, LEN(TRIM('Library Prep'!$B42))&gt;0), 'Library Prep'!$B42 &amp; "-" &amp; 'Library Prep'!$C$2, "")</f>
        <v/>
      </c>
      <c r="C50" t="str">
        <f>IF(AND(LEN('Library Prep'!$J42)&gt;0, LEN(TRIM('Library Prep'!$B42)) &gt; 0), IF('Library Prep'!$J$12="CD", 'Library Prep'!$K42, RIGHT('Library Prep'!$J42, 1)), "")</f>
        <v/>
      </c>
      <c r="D50" t="str">
        <f>IF(LEN($C50)=0, "", IF('Library Prep'!$J$12 = "CD", VLOOKUP($C50, Indices!$H$8:$J$103, 2, FALSE), 'Library Prep'!$K42))</f>
        <v/>
      </c>
      <c r="E50" t="str">
        <f ca="1">IF(AND('Library Prep'!$J$12="CD", LEN(C50)&gt;0),
VLOOKUP(D50, Indices!$F:$G, 2, FALSE),
IF(LEN(C50)&gt;0, LEFT(VLOOKUP(D50, OFFSET(Indices!$H$8:$J$103, 0, MATCH('Library Prep'!$J42, Indices!$H$6:$AF$6,0)-1), 2,FALSE), LEN(VLOOKUP(D50, OFFSET(Indices!$H$8:$J$103, 0, MATCH('Library Prep'!$J42, Indices!$H$6:$AF$6,0)-1), 2,FALSE)) - 2), ""))</f>
        <v/>
      </c>
      <c r="F50" t="str">
        <f ca="1">IF(AND('Library Prep'!$J$12="CD", LEN($C50)&gt;0), VLOOKUP($C50, Indices!$H$8:$J$103, 3, FALSE), IF(AND(LEN($D50)&gt;0, LEN($E50)&gt;0), VLOOKUP($E50&amp;"-7", Indices!$F:$G, 2,FALSE), ""))</f>
        <v/>
      </c>
      <c r="G50" t="str">
        <f ca="1">IF(AND('Library Prep'!$C$6="CD", LEN(F50)&gt;0), VLOOKUP(F50, Indices!$F$8:$G$795, 2, FALSE), E50)</f>
        <v/>
      </c>
      <c r="H50" t="str">
        <f ca="1">IF(AND('Library Prep'!$J$12 = "CD", LEN('Library Prep'!$B42)&gt;0), 'Library Prep'!$D42&amp;"", IF(LEN($G50)&gt;0, VLOOKUP(G50&amp;"-5", Indices!$F:$G, 2,FALSE), ""))</f>
        <v/>
      </c>
      <c r="I50" t="str">
        <f>IF(AND('Library Prep'!$J$12 &lt;&gt; "CD", LEN('Library Prep'!$D42)&gt;0), 'Library Prep'!$D42, "")</f>
        <v/>
      </c>
    </row>
    <row r="51" spans="1:9">
      <c r="A51" t="str">
        <f>IF(AND(LEN(TRIM('Library Prep'!$C$2)) &gt; 0, LEN(TRIM('Library Prep'!$B43))&gt;0), 'Library Prep'!$B43 &amp; "-" &amp; 'Library Prep'!$C$2, "")</f>
        <v/>
      </c>
      <c r="C51" t="str">
        <f>IF(AND(LEN('Library Prep'!$J43)&gt;0, LEN(TRIM('Library Prep'!$B43)) &gt; 0), IF('Library Prep'!$J$12="CD", 'Library Prep'!$K43, RIGHT('Library Prep'!$J43, 1)), "")</f>
        <v/>
      </c>
      <c r="D51" t="str">
        <f>IF(LEN($C51)=0, "", IF('Library Prep'!$J$12 = "CD", VLOOKUP($C51, Indices!$H$8:$J$103, 2, FALSE), 'Library Prep'!$K43))</f>
        <v/>
      </c>
      <c r="E51" t="str">
        <f ca="1">IF(AND('Library Prep'!$J$12="CD", LEN(C51)&gt;0),
VLOOKUP(D51, Indices!$F:$G, 2, FALSE),
IF(LEN(C51)&gt;0, LEFT(VLOOKUP(D51, OFFSET(Indices!$H$8:$J$103, 0, MATCH('Library Prep'!$J43, Indices!$H$6:$AF$6,0)-1), 2,FALSE), LEN(VLOOKUP(D51, OFFSET(Indices!$H$8:$J$103, 0, MATCH('Library Prep'!$J43, Indices!$H$6:$AF$6,0)-1), 2,FALSE)) - 2), ""))</f>
        <v/>
      </c>
      <c r="F51" t="str">
        <f ca="1">IF(AND('Library Prep'!$J$12="CD", LEN($C51)&gt;0), VLOOKUP($C51, Indices!$H$8:$J$103, 3, FALSE), IF(AND(LEN($D51)&gt;0, LEN($E51)&gt;0), VLOOKUP($E51&amp;"-7", Indices!$F:$G, 2,FALSE), ""))</f>
        <v/>
      </c>
      <c r="G51" t="str">
        <f ca="1">IF(AND('Library Prep'!$C$6="CD", LEN(F51)&gt;0), VLOOKUP(F51, Indices!$F$8:$G$795, 2, FALSE), E51)</f>
        <v/>
      </c>
      <c r="H51" t="str">
        <f ca="1">IF(AND('Library Prep'!$J$12 = "CD", LEN('Library Prep'!$B43)&gt;0), 'Library Prep'!$D43&amp;"", IF(LEN($G51)&gt;0, VLOOKUP(G51&amp;"-5", Indices!$F:$G, 2,FALSE), ""))</f>
        <v/>
      </c>
      <c r="I51" t="str">
        <f>IF(AND('Library Prep'!$J$12 &lt;&gt; "CD", LEN('Library Prep'!$D43)&gt;0), 'Library Prep'!$D43, "")</f>
        <v/>
      </c>
    </row>
    <row r="52" spans="1:9">
      <c r="A52" t="str">
        <f>IF(AND(LEN(TRIM('Library Prep'!$C$2)) &gt; 0, LEN(TRIM('Library Prep'!$B44))&gt;0), 'Library Prep'!$B44 &amp; "-" &amp; 'Library Prep'!$C$2, "")</f>
        <v/>
      </c>
      <c r="C52" t="str">
        <f>IF(AND(LEN('Library Prep'!$J44)&gt;0, LEN(TRIM('Library Prep'!$B44)) &gt; 0), IF('Library Prep'!$J$12="CD", 'Library Prep'!$K44, RIGHT('Library Prep'!$J44, 1)), "")</f>
        <v/>
      </c>
      <c r="D52" t="str">
        <f>IF(LEN($C52)=0, "", IF('Library Prep'!$J$12 = "CD", VLOOKUP($C52, Indices!$H$8:$J$103, 2, FALSE), 'Library Prep'!$K44))</f>
        <v/>
      </c>
      <c r="E52" t="str">
        <f ca="1">IF(AND('Library Prep'!$J$12="CD", LEN(C52)&gt;0),
VLOOKUP(D52, Indices!$F:$G, 2, FALSE),
IF(LEN(C52)&gt;0, LEFT(VLOOKUP(D52, OFFSET(Indices!$H$8:$J$103, 0, MATCH('Library Prep'!$J44, Indices!$H$6:$AF$6,0)-1), 2,FALSE), LEN(VLOOKUP(D52, OFFSET(Indices!$H$8:$J$103, 0, MATCH('Library Prep'!$J44, Indices!$H$6:$AF$6,0)-1), 2,FALSE)) - 2), ""))</f>
        <v/>
      </c>
      <c r="F52" t="str">
        <f ca="1">IF(AND('Library Prep'!$J$12="CD", LEN($C52)&gt;0), VLOOKUP($C52, Indices!$H$8:$J$103, 3, FALSE), IF(AND(LEN($D52)&gt;0, LEN($E52)&gt;0), VLOOKUP($E52&amp;"-7", Indices!$F:$G, 2,FALSE), ""))</f>
        <v/>
      </c>
      <c r="G52" t="str">
        <f ca="1">IF(AND('Library Prep'!$C$6="CD", LEN(F52)&gt;0), VLOOKUP(F52, Indices!$F$8:$G$795, 2, FALSE), E52)</f>
        <v/>
      </c>
      <c r="H52" t="str">
        <f ca="1">IF(AND('Library Prep'!$J$12 = "CD", LEN('Library Prep'!$B44)&gt;0), 'Library Prep'!$D44&amp;"", IF(LEN($G52)&gt;0, VLOOKUP(G52&amp;"-5", Indices!$F:$G, 2,FALSE), ""))</f>
        <v/>
      </c>
      <c r="I52" t="str">
        <f>IF(AND('Library Prep'!$J$12 &lt;&gt; "CD", LEN('Library Prep'!$D44)&gt;0), 'Library Prep'!$D44, "")</f>
        <v/>
      </c>
    </row>
    <row r="53" spans="1:9">
      <c r="A53" t="str">
        <f>IF(AND(LEN(TRIM('Library Prep'!$C$2)) &gt; 0, LEN(TRIM('Library Prep'!$B45))&gt;0), 'Library Prep'!$B45 &amp; "-" &amp; 'Library Prep'!$C$2, "")</f>
        <v/>
      </c>
      <c r="C53" t="str">
        <f>IF(AND(LEN('Library Prep'!$J45)&gt;0, LEN(TRIM('Library Prep'!$B45)) &gt; 0), IF('Library Prep'!$J$12="CD", 'Library Prep'!$K45, RIGHT('Library Prep'!$J45, 1)), "")</f>
        <v/>
      </c>
      <c r="D53" t="str">
        <f>IF(LEN($C53)=0, "", IF('Library Prep'!$J$12 = "CD", VLOOKUP($C53, Indices!$H$8:$J$103, 2, FALSE), 'Library Prep'!$K45))</f>
        <v/>
      </c>
      <c r="E53" t="str">
        <f ca="1">IF(AND('Library Prep'!$J$12="CD", LEN(C53)&gt;0),
VLOOKUP(D53, Indices!$F:$G, 2, FALSE),
IF(LEN(C53)&gt;0, LEFT(VLOOKUP(D53, OFFSET(Indices!$H$8:$J$103, 0, MATCH('Library Prep'!$J45, Indices!$H$6:$AF$6,0)-1), 2,FALSE), LEN(VLOOKUP(D53, OFFSET(Indices!$H$8:$J$103, 0, MATCH('Library Prep'!$J45, Indices!$H$6:$AF$6,0)-1), 2,FALSE)) - 2), ""))</f>
        <v/>
      </c>
      <c r="F53" t="str">
        <f ca="1">IF(AND('Library Prep'!$J$12="CD", LEN($C53)&gt;0), VLOOKUP($C53, Indices!$H$8:$J$103, 3, FALSE), IF(AND(LEN($D53)&gt;0, LEN($E53)&gt;0), VLOOKUP($E53&amp;"-7", Indices!$F:$G, 2,FALSE), ""))</f>
        <v/>
      </c>
      <c r="G53" t="str">
        <f ca="1">IF(AND('Library Prep'!$C$6="CD", LEN(F53)&gt;0), VLOOKUP(F53, Indices!$F$8:$G$795, 2, FALSE), E53)</f>
        <v/>
      </c>
      <c r="H53" t="str">
        <f ca="1">IF(AND('Library Prep'!$J$12 = "CD", LEN('Library Prep'!$B45)&gt;0), 'Library Prep'!$D45&amp;"", IF(LEN($G53)&gt;0, VLOOKUP(G53&amp;"-5", Indices!$F:$G, 2,FALSE), ""))</f>
        <v/>
      </c>
      <c r="I53" t="str">
        <f>IF(AND('Library Prep'!$J$12 &lt;&gt; "CD", LEN('Library Prep'!$D45)&gt;0), 'Library Prep'!$D45, "")</f>
        <v/>
      </c>
    </row>
    <row r="54" spans="1:9">
      <c r="A54" t="str">
        <f>IF(AND(LEN(TRIM('Library Prep'!$C$2)) &gt; 0, LEN(TRIM('Library Prep'!$B46))&gt;0), 'Library Prep'!$B46 &amp; "-" &amp; 'Library Prep'!$C$2, "")</f>
        <v/>
      </c>
      <c r="C54" t="str">
        <f>IF(AND(LEN('Library Prep'!$J46)&gt;0, LEN(TRIM('Library Prep'!$B46)) &gt; 0), IF('Library Prep'!$J$12="CD", 'Library Prep'!$K46, RIGHT('Library Prep'!$J46, 1)), "")</f>
        <v/>
      </c>
      <c r="D54" t="str">
        <f>IF(LEN($C54)=0, "", IF('Library Prep'!$J$12 = "CD", VLOOKUP($C54, Indices!$H$8:$J$103, 2, FALSE), 'Library Prep'!$K46))</f>
        <v/>
      </c>
      <c r="E54" t="str">
        <f ca="1">IF(AND('Library Prep'!$J$12="CD", LEN(C54)&gt;0),
VLOOKUP(D54, Indices!$F:$G, 2, FALSE),
IF(LEN(C54)&gt;0, LEFT(VLOOKUP(D54, OFFSET(Indices!$H$8:$J$103, 0, MATCH('Library Prep'!$J46, Indices!$H$6:$AF$6,0)-1), 2,FALSE), LEN(VLOOKUP(D54, OFFSET(Indices!$H$8:$J$103, 0, MATCH('Library Prep'!$J46, Indices!$H$6:$AF$6,0)-1), 2,FALSE)) - 2), ""))</f>
        <v/>
      </c>
      <c r="F54" t="str">
        <f ca="1">IF(AND('Library Prep'!$J$12="CD", LEN($C54)&gt;0), VLOOKUP($C54, Indices!$H$8:$J$103, 3, FALSE), IF(AND(LEN($D54)&gt;0, LEN($E54)&gt;0), VLOOKUP($E54&amp;"-7", Indices!$F:$G, 2,FALSE), ""))</f>
        <v/>
      </c>
      <c r="G54" t="str">
        <f ca="1">IF(AND('Library Prep'!$C$6="CD", LEN(F54)&gt;0), VLOOKUP(F54, Indices!$F$8:$G$795, 2, FALSE), E54)</f>
        <v/>
      </c>
      <c r="H54" t="str">
        <f ca="1">IF(AND('Library Prep'!$J$12 = "CD", LEN('Library Prep'!$B46)&gt;0), 'Library Prep'!$D46&amp;"", IF(LEN($G54)&gt;0, VLOOKUP(G54&amp;"-5", Indices!$F:$G, 2,FALSE), ""))</f>
        <v/>
      </c>
      <c r="I54" t="str">
        <f>IF(AND('Library Prep'!$J$12 &lt;&gt; "CD", LEN('Library Prep'!$D46)&gt;0), 'Library Prep'!$D46, "")</f>
        <v/>
      </c>
    </row>
    <row r="55" spans="1:9">
      <c r="A55" t="str">
        <f>IF(AND(LEN(TRIM('Library Prep'!$C$2)) &gt; 0, LEN(TRIM('Library Prep'!$B47))&gt;0), 'Library Prep'!$B47 &amp; "-" &amp; 'Library Prep'!$C$2, "")</f>
        <v/>
      </c>
      <c r="C55" t="str">
        <f>IF(AND(LEN('Library Prep'!$J47)&gt;0, LEN(TRIM('Library Prep'!$B47)) &gt; 0), IF('Library Prep'!$J$12="CD", 'Library Prep'!$K47, RIGHT('Library Prep'!$J47, 1)), "")</f>
        <v/>
      </c>
      <c r="D55" t="str">
        <f>IF(LEN($C55)=0, "", IF('Library Prep'!$J$12 = "CD", VLOOKUP($C55, Indices!$H$8:$J$103, 2, FALSE), 'Library Prep'!$K47))</f>
        <v/>
      </c>
      <c r="E55" t="str">
        <f ca="1">IF(AND('Library Prep'!$J$12="CD", LEN(C55)&gt;0),
VLOOKUP(D55, Indices!$F:$G, 2, FALSE),
IF(LEN(C55)&gt;0, LEFT(VLOOKUP(D55, OFFSET(Indices!$H$8:$J$103, 0, MATCH('Library Prep'!$J47, Indices!$H$6:$AF$6,0)-1), 2,FALSE), LEN(VLOOKUP(D55, OFFSET(Indices!$H$8:$J$103, 0, MATCH('Library Prep'!$J47, Indices!$H$6:$AF$6,0)-1), 2,FALSE)) - 2), ""))</f>
        <v/>
      </c>
      <c r="F55" t="str">
        <f ca="1">IF(AND('Library Prep'!$J$12="CD", LEN($C55)&gt;0), VLOOKUP($C55, Indices!$H$8:$J$103, 3, FALSE), IF(AND(LEN($D55)&gt;0, LEN($E55)&gt;0), VLOOKUP($E55&amp;"-7", Indices!$F:$G, 2,FALSE), ""))</f>
        <v/>
      </c>
      <c r="G55" t="str">
        <f ca="1">IF(AND('Library Prep'!$C$6="CD", LEN(F55)&gt;0), VLOOKUP(F55, Indices!$F$8:$G$795, 2, FALSE), E55)</f>
        <v/>
      </c>
      <c r="H55" t="str">
        <f ca="1">IF(AND('Library Prep'!$J$12 = "CD", LEN('Library Prep'!$B47)&gt;0), 'Library Prep'!$D47&amp;"", IF(LEN($G55)&gt;0, VLOOKUP(G55&amp;"-5", Indices!$F:$G, 2,FALSE), ""))</f>
        <v/>
      </c>
      <c r="I55" t="str">
        <f>IF(AND('Library Prep'!$J$12 &lt;&gt; "CD", LEN('Library Prep'!$D47)&gt;0), 'Library Prep'!$D47, "")</f>
        <v/>
      </c>
    </row>
    <row r="56" spans="1:9">
      <c r="A56" t="str">
        <f>IF(AND(LEN(TRIM('Library Prep'!$C$2)) &gt; 0, LEN(TRIM('Library Prep'!$B48))&gt;0), 'Library Prep'!$B48 &amp; "-" &amp; 'Library Prep'!$C$2, "")</f>
        <v/>
      </c>
      <c r="C56" t="str">
        <f>IF(AND(LEN('Library Prep'!$J48)&gt;0, LEN(TRIM('Library Prep'!$B48)) &gt; 0), IF('Library Prep'!$J$12="CD", 'Library Prep'!$K48, RIGHT('Library Prep'!$J48, 1)), "")</f>
        <v/>
      </c>
      <c r="D56" t="str">
        <f>IF(LEN($C56)=0, "", IF('Library Prep'!$J$12 = "CD", VLOOKUP($C56, Indices!$H$8:$J$103, 2, FALSE), 'Library Prep'!$K48))</f>
        <v/>
      </c>
      <c r="E56" t="str">
        <f ca="1">IF(AND('Library Prep'!$J$12="CD", LEN(C56)&gt;0),
VLOOKUP(D56, Indices!$F:$G, 2, FALSE),
IF(LEN(C56)&gt;0, LEFT(VLOOKUP(D56, OFFSET(Indices!$H$8:$J$103, 0, MATCH('Library Prep'!$J48, Indices!$H$6:$AF$6,0)-1), 2,FALSE), LEN(VLOOKUP(D56, OFFSET(Indices!$H$8:$J$103, 0, MATCH('Library Prep'!$J48, Indices!$H$6:$AF$6,0)-1), 2,FALSE)) - 2), ""))</f>
        <v/>
      </c>
      <c r="F56" t="str">
        <f ca="1">IF(AND('Library Prep'!$J$12="CD", LEN($C56)&gt;0), VLOOKUP($C56, Indices!$H$8:$J$103, 3, FALSE), IF(AND(LEN($D56)&gt;0, LEN($E56)&gt;0), VLOOKUP($E56&amp;"-7", Indices!$F:$G, 2,FALSE), ""))</f>
        <v/>
      </c>
      <c r="G56" t="str">
        <f ca="1">IF(AND('Library Prep'!$C$6="CD", LEN(F56)&gt;0), VLOOKUP(F56, Indices!$F$8:$G$795, 2, FALSE), E56)</f>
        <v/>
      </c>
      <c r="H56" t="str">
        <f ca="1">IF(AND('Library Prep'!$J$12 = "CD", LEN('Library Prep'!$B48)&gt;0), 'Library Prep'!$D48&amp;"", IF(LEN($G56)&gt;0, VLOOKUP(G56&amp;"-5", Indices!$F:$G, 2,FALSE), ""))</f>
        <v/>
      </c>
      <c r="I56" t="str">
        <f>IF(AND('Library Prep'!$J$12 &lt;&gt; "CD", LEN('Library Prep'!$D48)&gt;0), 'Library Prep'!$D48, "")</f>
        <v/>
      </c>
    </row>
    <row r="57" spans="1:9">
      <c r="A57" t="str">
        <f>IF(AND(LEN(TRIM('Library Prep'!$C$2)) &gt; 0, LEN(TRIM('Library Prep'!$B49))&gt;0), 'Library Prep'!$B49 &amp; "-" &amp; 'Library Prep'!$C$2, "")</f>
        <v/>
      </c>
      <c r="C57" t="str">
        <f>IF(AND(LEN('Library Prep'!$J49)&gt;0, LEN(TRIM('Library Prep'!$B49)) &gt; 0), IF('Library Prep'!$J$12="CD", 'Library Prep'!$K49, RIGHT('Library Prep'!$J49, 1)), "")</f>
        <v/>
      </c>
      <c r="D57" t="str">
        <f>IF(LEN($C57)=0, "", IF('Library Prep'!$J$12 = "CD", VLOOKUP($C57, Indices!$H$8:$J$103, 2, FALSE), 'Library Prep'!$K49))</f>
        <v/>
      </c>
      <c r="E57" t="str">
        <f ca="1">IF(AND('Library Prep'!$J$12="CD", LEN(C57)&gt;0),
VLOOKUP(D57, Indices!$F:$G, 2, FALSE),
IF(LEN(C57)&gt;0, LEFT(VLOOKUP(D57, OFFSET(Indices!$H$8:$J$103, 0, MATCH('Library Prep'!$J49, Indices!$H$6:$AF$6,0)-1), 2,FALSE), LEN(VLOOKUP(D57, OFFSET(Indices!$H$8:$J$103, 0, MATCH('Library Prep'!$J49, Indices!$H$6:$AF$6,0)-1), 2,FALSE)) - 2), ""))</f>
        <v/>
      </c>
      <c r="F57" t="str">
        <f ca="1">IF(AND('Library Prep'!$J$12="CD", LEN($C57)&gt;0), VLOOKUP($C57, Indices!$H$8:$J$103, 3, FALSE), IF(AND(LEN($D57)&gt;0, LEN($E57)&gt;0), VLOOKUP($E57&amp;"-7", Indices!$F:$G, 2,FALSE), ""))</f>
        <v/>
      </c>
      <c r="G57" t="str">
        <f ca="1">IF(AND('Library Prep'!$C$6="CD", LEN(F57)&gt;0), VLOOKUP(F57, Indices!$F$8:$G$795, 2, FALSE), E57)</f>
        <v/>
      </c>
      <c r="H57" t="str">
        <f ca="1">IF(AND('Library Prep'!$J$12 = "CD", LEN('Library Prep'!$B49)&gt;0), 'Library Prep'!$D49&amp;"", IF(LEN($G57)&gt;0, VLOOKUP(G57&amp;"-5", Indices!$F:$G, 2,FALSE), ""))</f>
        <v/>
      </c>
      <c r="I57" t="str">
        <f>IF(AND('Library Prep'!$J$12 &lt;&gt; "CD", LEN('Library Prep'!$D49)&gt;0), 'Library Prep'!$D49, "")</f>
        <v/>
      </c>
    </row>
    <row r="58" spans="1:9">
      <c r="A58" t="str">
        <f>IF(AND(LEN(TRIM('Library Prep'!$C$2)) &gt; 0, LEN(TRIM('Library Prep'!$B50))&gt;0), 'Library Prep'!$B50 &amp; "-" &amp; 'Library Prep'!$C$2, "")</f>
        <v/>
      </c>
      <c r="C58" t="str">
        <f>IF(AND(LEN('Library Prep'!$J50)&gt;0, LEN(TRIM('Library Prep'!$B50)) &gt; 0), IF('Library Prep'!$J$12="CD", 'Library Prep'!$K50, RIGHT('Library Prep'!$J50, 1)), "")</f>
        <v/>
      </c>
      <c r="D58" t="str">
        <f>IF(LEN($C58)=0, "", IF('Library Prep'!$J$12 = "CD", VLOOKUP($C58, Indices!$H$8:$J$103, 2, FALSE), 'Library Prep'!$K50))</f>
        <v/>
      </c>
      <c r="E58" t="str">
        <f ca="1">IF(AND('Library Prep'!$J$12="CD", LEN(C58)&gt;0),
VLOOKUP(D58, Indices!$F:$G, 2, FALSE),
IF(LEN(C58)&gt;0, LEFT(VLOOKUP(D58, OFFSET(Indices!$H$8:$J$103, 0, MATCH('Library Prep'!$J50, Indices!$H$6:$AF$6,0)-1), 2,FALSE), LEN(VLOOKUP(D58, OFFSET(Indices!$H$8:$J$103, 0, MATCH('Library Prep'!$J50, Indices!$H$6:$AF$6,0)-1), 2,FALSE)) - 2), ""))</f>
        <v/>
      </c>
      <c r="F58" t="str">
        <f ca="1">IF(AND('Library Prep'!$J$12="CD", LEN($C58)&gt;0), VLOOKUP($C58, Indices!$H$8:$J$103, 3, FALSE), IF(AND(LEN($D58)&gt;0, LEN($E58)&gt;0), VLOOKUP($E58&amp;"-7", Indices!$F:$G, 2,FALSE), ""))</f>
        <v/>
      </c>
      <c r="G58" t="str">
        <f ca="1">IF(AND('Library Prep'!$C$6="CD", LEN(F58)&gt;0), VLOOKUP(F58, Indices!$F$8:$G$795, 2, FALSE), E58)</f>
        <v/>
      </c>
      <c r="H58" t="str">
        <f ca="1">IF(AND('Library Prep'!$J$12 = "CD", LEN('Library Prep'!$B50)&gt;0), 'Library Prep'!$D50&amp;"", IF(LEN($G58)&gt;0, VLOOKUP(G58&amp;"-5", Indices!$F:$G, 2,FALSE), ""))</f>
        <v/>
      </c>
      <c r="I58" t="str">
        <f>IF(AND('Library Prep'!$J$12 &lt;&gt; "CD", LEN('Library Prep'!$D50)&gt;0), 'Library Prep'!$D50, "")</f>
        <v/>
      </c>
    </row>
    <row r="59" spans="1:9">
      <c r="A59" t="str">
        <f>IF(AND(LEN(TRIM('Library Prep'!$C$2)) &gt; 0, LEN(TRIM('Library Prep'!$B51))&gt;0), 'Library Prep'!$B51 &amp; "-" &amp; 'Library Prep'!$C$2, "")</f>
        <v/>
      </c>
      <c r="C59" t="str">
        <f>IF(AND(LEN('Library Prep'!$J51)&gt;0, LEN(TRIM('Library Prep'!$B51)) &gt; 0), IF('Library Prep'!$J$12="CD", 'Library Prep'!$K51, RIGHT('Library Prep'!$J51, 1)), "")</f>
        <v/>
      </c>
      <c r="D59" t="str">
        <f>IF(LEN($C59)=0, "", IF('Library Prep'!$J$12 = "CD", VLOOKUP($C59, Indices!$H$8:$J$103, 2, FALSE), 'Library Prep'!$K51))</f>
        <v/>
      </c>
      <c r="E59" t="str">
        <f ca="1">IF(AND('Library Prep'!$J$12="CD", LEN(C59)&gt;0),
VLOOKUP(D59, Indices!$F:$G, 2, FALSE),
IF(LEN(C59)&gt;0, LEFT(VLOOKUP(D59, OFFSET(Indices!$H$8:$J$103, 0, MATCH('Library Prep'!$J51, Indices!$H$6:$AF$6,0)-1), 2,FALSE), LEN(VLOOKUP(D59, OFFSET(Indices!$H$8:$J$103, 0, MATCH('Library Prep'!$J51, Indices!$H$6:$AF$6,0)-1), 2,FALSE)) - 2), ""))</f>
        <v/>
      </c>
      <c r="F59" t="str">
        <f ca="1">IF(AND('Library Prep'!$J$12="CD", LEN($C59)&gt;0), VLOOKUP($C59, Indices!$H$8:$J$103, 3, FALSE), IF(AND(LEN($D59)&gt;0, LEN($E59)&gt;0), VLOOKUP($E59&amp;"-7", Indices!$F:$G, 2,FALSE), ""))</f>
        <v/>
      </c>
      <c r="G59" t="str">
        <f ca="1">IF(AND('Library Prep'!$C$6="CD", LEN(F59)&gt;0), VLOOKUP(F59, Indices!$F$8:$G$795, 2, FALSE), E59)</f>
        <v/>
      </c>
      <c r="H59" t="str">
        <f ca="1">IF(AND('Library Prep'!$J$12 = "CD", LEN('Library Prep'!$B51)&gt;0), 'Library Prep'!$D51&amp;"", IF(LEN($G59)&gt;0, VLOOKUP(G59&amp;"-5", Indices!$F:$G, 2,FALSE), ""))</f>
        <v/>
      </c>
      <c r="I59" t="str">
        <f>IF(AND('Library Prep'!$J$12 &lt;&gt; "CD", LEN('Library Prep'!$D51)&gt;0), 'Library Prep'!$D51, "")</f>
        <v/>
      </c>
    </row>
    <row r="60" spans="1:9">
      <c r="A60" t="str">
        <f>IF(AND(LEN(TRIM('Library Prep'!$C$2)) &gt; 0, LEN(TRIM('Library Prep'!$B52))&gt;0), 'Library Prep'!$B52 &amp; "-" &amp; 'Library Prep'!$C$2, "")</f>
        <v/>
      </c>
      <c r="C60" t="str">
        <f>IF(AND(LEN('Library Prep'!$J52)&gt;0, LEN(TRIM('Library Prep'!$B52)) &gt; 0), IF('Library Prep'!$J$12="CD", 'Library Prep'!$K52, RIGHT('Library Prep'!$J52, 1)), "")</f>
        <v/>
      </c>
      <c r="D60" t="str">
        <f>IF(LEN($C60)=0, "", IF('Library Prep'!$J$12 = "CD", VLOOKUP($C60, Indices!$H$8:$J$103, 2, FALSE), 'Library Prep'!$K52))</f>
        <v/>
      </c>
      <c r="E60" t="str">
        <f ca="1">IF(AND('Library Prep'!$J$12="CD", LEN(C60)&gt;0),
VLOOKUP(D60, Indices!$F:$G, 2, FALSE),
IF(LEN(C60)&gt;0, LEFT(VLOOKUP(D60, OFFSET(Indices!$H$8:$J$103, 0, MATCH('Library Prep'!$J52, Indices!$H$6:$AF$6,0)-1), 2,FALSE), LEN(VLOOKUP(D60, OFFSET(Indices!$H$8:$J$103, 0, MATCH('Library Prep'!$J52, Indices!$H$6:$AF$6,0)-1), 2,FALSE)) - 2), ""))</f>
        <v/>
      </c>
      <c r="F60" t="str">
        <f ca="1">IF(AND('Library Prep'!$J$12="CD", LEN($C60)&gt;0), VLOOKUP($C60, Indices!$H$8:$J$103, 3, FALSE), IF(AND(LEN($D60)&gt;0, LEN($E60)&gt;0), VLOOKUP($E60&amp;"-7", Indices!$F:$G, 2,FALSE), ""))</f>
        <v/>
      </c>
      <c r="G60" t="str">
        <f ca="1">IF(AND('Library Prep'!$C$6="CD", LEN(F60)&gt;0), VLOOKUP(F60, Indices!$F$8:$G$795, 2, FALSE), E60)</f>
        <v/>
      </c>
      <c r="H60" t="str">
        <f ca="1">IF(AND('Library Prep'!$J$12 = "CD", LEN('Library Prep'!$B52)&gt;0), 'Library Prep'!$D52&amp;"", IF(LEN($G60)&gt;0, VLOOKUP(G60&amp;"-5", Indices!$F:$G, 2,FALSE), ""))</f>
        <v/>
      </c>
      <c r="I60" t="str">
        <f>IF(AND('Library Prep'!$J$12 &lt;&gt; "CD", LEN('Library Prep'!$D52)&gt;0), 'Library Prep'!$D52, "")</f>
        <v/>
      </c>
    </row>
    <row r="61" spans="1:9">
      <c r="A61" t="str">
        <f>IF(AND(LEN(TRIM('Library Prep'!$C$2)) &gt; 0, LEN(TRIM('Library Prep'!$B53))&gt;0), 'Library Prep'!$B53 &amp; "-" &amp; 'Library Prep'!$C$2, "")</f>
        <v/>
      </c>
      <c r="C61" t="str">
        <f>IF(AND(LEN('Library Prep'!$J53)&gt;0, LEN(TRIM('Library Prep'!$B53)) &gt; 0), IF('Library Prep'!$J$12="CD", 'Library Prep'!$K53, RIGHT('Library Prep'!$J53, 1)), "")</f>
        <v/>
      </c>
      <c r="D61" t="str">
        <f>IF(LEN($C61)=0, "", IF('Library Prep'!$J$12 = "CD", VLOOKUP($C61, Indices!$H$8:$J$103, 2, FALSE), 'Library Prep'!$K53))</f>
        <v/>
      </c>
      <c r="E61" t="str">
        <f ca="1">IF(AND('Library Prep'!$J$12="CD", LEN(C61)&gt;0),
VLOOKUP(D61, Indices!$F:$G, 2, FALSE),
IF(LEN(C61)&gt;0, LEFT(VLOOKUP(D61, OFFSET(Indices!$H$8:$J$103, 0, MATCH('Library Prep'!$J53, Indices!$H$6:$AF$6,0)-1), 2,FALSE), LEN(VLOOKUP(D61, OFFSET(Indices!$H$8:$J$103, 0, MATCH('Library Prep'!$J53, Indices!$H$6:$AF$6,0)-1), 2,FALSE)) - 2), ""))</f>
        <v/>
      </c>
      <c r="F61" t="str">
        <f ca="1">IF(AND('Library Prep'!$J$12="CD", LEN($C61)&gt;0), VLOOKUP($C61, Indices!$H$8:$J$103, 3, FALSE), IF(AND(LEN($D61)&gt;0, LEN($E61)&gt;0), VLOOKUP($E61&amp;"-7", Indices!$F:$G, 2,FALSE), ""))</f>
        <v/>
      </c>
      <c r="G61" t="str">
        <f ca="1">IF(AND('Library Prep'!$C$6="CD", LEN(F61)&gt;0), VLOOKUP(F61, Indices!$F$8:$G$795, 2, FALSE), E61)</f>
        <v/>
      </c>
      <c r="H61" t="str">
        <f ca="1">IF(AND('Library Prep'!$J$12 = "CD", LEN('Library Prep'!$B53)&gt;0), 'Library Prep'!$D53&amp;"", IF(LEN($G61)&gt;0, VLOOKUP(G61&amp;"-5", Indices!$F:$G, 2,FALSE), ""))</f>
        <v/>
      </c>
      <c r="I61" t="str">
        <f>IF(AND('Library Prep'!$J$12 &lt;&gt; "CD", LEN('Library Prep'!$D53)&gt;0), 'Library Prep'!$D53, "")</f>
        <v/>
      </c>
    </row>
    <row r="62" spans="1:9">
      <c r="A62" t="str">
        <f>IF(AND(LEN(TRIM('Library Prep'!$C$2)) &gt; 0, LEN(TRIM('Library Prep'!$B54))&gt;0), 'Library Prep'!$B54 &amp; "-" &amp; 'Library Prep'!$C$2, "")</f>
        <v/>
      </c>
      <c r="C62" t="str">
        <f>IF(AND(LEN('Library Prep'!$J54)&gt;0, LEN(TRIM('Library Prep'!$B54)) &gt; 0), IF('Library Prep'!$J$12="CD", 'Library Prep'!$K54, RIGHT('Library Prep'!$J54, 1)), "")</f>
        <v/>
      </c>
      <c r="D62" t="str">
        <f>IF(LEN($C62)=0, "", IF('Library Prep'!$J$12 = "CD", VLOOKUP($C62, Indices!$H$8:$J$103, 2, FALSE), 'Library Prep'!$K54))</f>
        <v/>
      </c>
      <c r="E62" t="str">
        <f ca="1">IF(AND('Library Prep'!$J$12="CD", LEN(C62)&gt;0),
VLOOKUP(D62, Indices!$F:$G, 2, FALSE),
IF(LEN(C62)&gt;0, LEFT(VLOOKUP(D62, OFFSET(Indices!$H$8:$J$103, 0, MATCH('Library Prep'!$J54, Indices!$H$6:$AF$6,0)-1), 2,FALSE), LEN(VLOOKUP(D62, OFFSET(Indices!$H$8:$J$103, 0, MATCH('Library Prep'!$J54, Indices!$H$6:$AF$6,0)-1), 2,FALSE)) - 2), ""))</f>
        <v/>
      </c>
      <c r="F62" t="str">
        <f ca="1">IF(AND('Library Prep'!$J$12="CD", LEN($C62)&gt;0), VLOOKUP($C62, Indices!$H$8:$J$103, 3, FALSE), IF(AND(LEN($D62)&gt;0, LEN($E62)&gt;0), VLOOKUP($E62&amp;"-7", Indices!$F:$G, 2,FALSE), ""))</f>
        <v/>
      </c>
      <c r="G62" t="str">
        <f ca="1">IF(AND('Library Prep'!$C$6="CD", LEN(F62)&gt;0), VLOOKUP(F62, Indices!$F$8:$G$795, 2, FALSE), E62)</f>
        <v/>
      </c>
      <c r="H62" t="str">
        <f ca="1">IF(AND('Library Prep'!$J$12 = "CD", LEN('Library Prep'!$B54)&gt;0), 'Library Prep'!$D54&amp;"", IF(LEN($G62)&gt;0, VLOOKUP(G62&amp;"-5", Indices!$F:$G, 2,FALSE), ""))</f>
        <v/>
      </c>
      <c r="I62" t="str">
        <f>IF(AND('Library Prep'!$J$12 &lt;&gt; "CD", LEN('Library Prep'!$D54)&gt;0), 'Library Prep'!$D54, "")</f>
        <v/>
      </c>
    </row>
    <row r="63" spans="1:9">
      <c r="A63" t="str">
        <f>IF(AND(LEN(TRIM('Library Prep'!$C$2)) &gt; 0, LEN(TRIM('Library Prep'!$B55))&gt;0), 'Library Prep'!$B55 &amp; "-" &amp; 'Library Prep'!$C$2, "")</f>
        <v/>
      </c>
      <c r="C63" t="str">
        <f>IF(AND(LEN('Library Prep'!$J55)&gt;0, LEN(TRIM('Library Prep'!$B55)) &gt; 0), IF('Library Prep'!$J$12="CD", 'Library Prep'!$K55, RIGHT('Library Prep'!$J55, 1)), "")</f>
        <v/>
      </c>
      <c r="D63" t="str">
        <f>IF(LEN($C63)=0, "", IF('Library Prep'!$J$12 = "CD", VLOOKUP($C63, Indices!$H$8:$J$103, 2, FALSE), 'Library Prep'!$K55))</f>
        <v/>
      </c>
      <c r="E63" t="str">
        <f ca="1">IF(AND('Library Prep'!$J$12="CD", LEN(C63)&gt;0),
VLOOKUP(D63, Indices!$F:$G, 2, FALSE),
IF(LEN(C63)&gt;0, LEFT(VLOOKUP(D63, OFFSET(Indices!$H$8:$J$103, 0, MATCH('Library Prep'!$J55, Indices!$H$6:$AF$6,0)-1), 2,FALSE), LEN(VLOOKUP(D63, OFFSET(Indices!$H$8:$J$103, 0, MATCH('Library Prep'!$J55, Indices!$H$6:$AF$6,0)-1), 2,FALSE)) - 2), ""))</f>
        <v/>
      </c>
      <c r="F63" t="str">
        <f ca="1">IF(AND('Library Prep'!$J$12="CD", LEN($C63)&gt;0), VLOOKUP($C63, Indices!$H$8:$J$103, 3, FALSE), IF(AND(LEN($D63)&gt;0, LEN($E63)&gt;0), VLOOKUP($E63&amp;"-7", Indices!$F:$G, 2,FALSE), ""))</f>
        <v/>
      </c>
      <c r="G63" t="str">
        <f ca="1">IF(AND('Library Prep'!$C$6="CD", LEN(F63)&gt;0), VLOOKUP(F63, Indices!$F$8:$G$795, 2, FALSE), E63)</f>
        <v/>
      </c>
      <c r="H63" t="str">
        <f ca="1">IF(AND('Library Prep'!$J$12 = "CD", LEN('Library Prep'!$B55)&gt;0), 'Library Prep'!$D55&amp;"", IF(LEN($G63)&gt;0, VLOOKUP(G63&amp;"-5", Indices!$F:$G, 2,FALSE), ""))</f>
        <v/>
      </c>
      <c r="I63" t="str">
        <f>IF(AND('Library Prep'!$J$12 &lt;&gt; "CD", LEN('Library Prep'!$D55)&gt;0), 'Library Prep'!$D55, "")</f>
        <v/>
      </c>
    </row>
    <row r="64" spans="1:9">
      <c r="A64" t="str">
        <f>IF(AND(LEN(TRIM('Library Prep'!$C$2)) &gt; 0, LEN(TRIM('Library Prep'!$B56))&gt;0), 'Library Prep'!$B56 &amp; "-" &amp; 'Library Prep'!$C$2, "")</f>
        <v/>
      </c>
      <c r="C64" t="str">
        <f>IF(AND(LEN('Library Prep'!$J56)&gt;0, LEN(TRIM('Library Prep'!$B56)) &gt; 0), IF('Library Prep'!$J$12="CD", 'Library Prep'!$K56, RIGHT('Library Prep'!$J56, 1)), "")</f>
        <v/>
      </c>
      <c r="D64" t="str">
        <f>IF(LEN($C64)=0, "", IF('Library Prep'!$J$12 = "CD", VLOOKUP($C64, Indices!$H$8:$J$103, 2, FALSE), 'Library Prep'!$K56))</f>
        <v/>
      </c>
      <c r="E64" t="str">
        <f ca="1">IF(AND('Library Prep'!$J$12="CD", LEN(C64)&gt;0),
VLOOKUP(D64, Indices!$F:$G, 2, FALSE),
IF(LEN(C64)&gt;0, LEFT(VLOOKUP(D64, OFFSET(Indices!$H$8:$J$103, 0, MATCH('Library Prep'!$J56, Indices!$H$6:$AF$6,0)-1), 2,FALSE), LEN(VLOOKUP(D64, OFFSET(Indices!$H$8:$J$103, 0, MATCH('Library Prep'!$J56, Indices!$H$6:$AF$6,0)-1), 2,FALSE)) - 2), ""))</f>
        <v/>
      </c>
      <c r="F64" t="str">
        <f ca="1">IF(AND('Library Prep'!$J$12="CD", LEN($C64)&gt;0), VLOOKUP($C64, Indices!$H$8:$J$103, 3, FALSE), IF(AND(LEN($D64)&gt;0, LEN($E64)&gt;0), VLOOKUP($E64&amp;"-7", Indices!$F:$G, 2,FALSE), ""))</f>
        <v/>
      </c>
      <c r="G64" t="str">
        <f ca="1">IF(AND('Library Prep'!$C$6="CD", LEN(F64)&gt;0), VLOOKUP(F64, Indices!$F$8:$G$795, 2, FALSE), E64)</f>
        <v/>
      </c>
      <c r="H64" t="str">
        <f ca="1">IF(AND('Library Prep'!$J$12 = "CD", LEN('Library Prep'!$B56)&gt;0), 'Library Prep'!$D56&amp;"", IF(LEN($G64)&gt;0, VLOOKUP(G64&amp;"-5", Indices!$F:$G, 2,FALSE), ""))</f>
        <v/>
      </c>
      <c r="I64" t="str">
        <f>IF(AND('Library Prep'!$J$12 &lt;&gt; "CD", LEN('Library Prep'!$D56)&gt;0), 'Library Prep'!$D56, "")</f>
        <v/>
      </c>
    </row>
    <row r="65" spans="1:9">
      <c r="A65" t="str">
        <f>IF(AND(LEN(TRIM('Library Prep'!$C$2)) &gt; 0, LEN(TRIM('Library Prep'!$B57))&gt;0), 'Library Prep'!$B57 &amp; "-" &amp; 'Library Prep'!$C$2, "")</f>
        <v/>
      </c>
      <c r="C65" t="str">
        <f>IF(AND(LEN('Library Prep'!$J57)&gt;0, LEN(TRIM('Library Prep'!$B57)) &gt; 0), IF('Library Prep'!$J$12="CD", 'Library Prep'!$K57, RIGHT('Library Prep'!$J57, 1)), "")</f>
        <v/>
      </c>
      <c r="D65" t="str">
        <f>IF(LEN($C65)=0, "", IF('Library Prep'!$J$12 = "CD", VLOOKUP($C65, Indices!$H$8:$J$103, 2, FALSE), 'Library Prep'!$K57))</f>
        <v/>
      </c>
      <c r="E65" t="str">
        <f ca="1">IF(AND('Library Prep'!$J$12="CD", LEN(C65)&gt;0),
VLOOKUP(D65, Indices!$F:$G, 2, FALSE),
IF(LEN(C65)&gt;0, LEFT(VLOOKUP(D65, OFFSET(Indices!$H$8:$J$103, 0, MATCH('Library Prep'!$J57, Indices!$H$6:$AF$6,0)-1), 2,FALSE), LEN(VLOOKUP(D65, OFFSET(Indices!$H$8:$J$103, 0, MATCH('Library Prep'!$J57, Indices!$H$6:$AF$6,0)-1), 2,FALSE)) - 2), ""))</f>
        <v/>
      </c>
      <c r="F65" t="str">
        <f ca="1">IF(AND('Library Prep'!$J$12="CD", LEN($C65)&gt;0), VLOOKUP($C65, Indices!$H$8:$J$103, 3, FALSE), IF(AND(LEN($D65)&gt;0, LEN($E65)&gt;0), VLOOKUP($E65&amp;"-7", Indices!$F:$G, 2,FALSE), ""))</f>
        <v/>
      </c>
      <c r="G65" t="str">
        <f ca="1">IF(AND('Library Prep'!$C$6="CD", LEN(F65)&gt;0), VLOOKUP(F65, Indices!$F$8:$G$795, 2, FALSE), E65)</f>
        <v/>
      </c>
      <c r="H65" t="str">
        <f ca="1">IF(AND('Library Prep'!$J$12 = "CD", LEN('Library Prep'!$B57)&gt;0), 'Library Prep'!$D57&amp;"", IF(LEN($G65)&gt;0, VLOOKUP(G65&amp;"-5", Indices!$F:$G, 2,FALSE), ""))</f>
        <v/>
      </c>
      <c r="I65" t="str">
        <f>IF(AND('Library Prep'!$J$12 &lt;&gt; "CD", LEN('Library Prep'!$D57)&gt;0), 'Library Prep'!$D57, "")</f>
        <v/>
      </c>
    </row>
    <row r="66" spans="1:9">
      <c r="A66" t="str">
        <f>IF(AND(LEN(TRIM('Library Prep'!$C$2)) &gt; 0, LEN(TRIM('Library Prep'!$B58))&gt;0), 'Library Prep'!$B58 &amp; "-" &amp; 'Library Prep'!$C$2, "")</f>
        <v/>
      </c>
      <c r="C66" t="str">
        <f>IF(AND(LEN('Library Prep'!$J58)&gt;0, LEN(TRIM('Library Prep'!$B58)) &gt; 0), IF('Library Prep'!$J$12="CD", 'Library Prep'!$K58, RIGHT('Library Prep'!$J58, 1)), "")</f>
        <v/>
      </c>
      <c r="D66" t="str">
        <f>IF(LEN($C66)=0, "", IF('Library Prep'!$J$12 = "CD", VLOOKUP($C66, Indices!$H$8:$J$103, 2, FALSE), 'Library Prep'!$K58))</f>
        <v/>
      </c>
      <c r="E66" t="str">
        <f ca="1">IF(AND('Library Prep'!$J$12="CD", LEN(C66)&gt;0),
VLOOKUP(D66, Indices!$F:$G, 2, FALSE),
IF(LEN(C66)&gt;0, LEFT(VLOOKUP(D66, OFFSET(Indices!$H$8:$J$103, 0, MATCH('Library Prep'!$J58, Indices!$H$6:$AF$6,0)-1), 2,FALSE), LEN(VLOOKUP(D66, OFFSET(Indices!$H$8:$J$103, 0, MATCH('Library Prep'!$J58, Indices!$H$6:$AF$6,0)-1), 2,FALSE)) - 2), ""))</f>
        <v/>
      </c>
      <c r="F66" t="str">
        <f ca="1">IF(AND('Library Prep'!$J$12="CD", LEN($C66)&gt;0), VLOOKUP($C66, Indices!$H$8:$J$103, 3, FALSE), IF(AND(LEN($D66)&gt;0, LEN($E66)&gt;0), VLOOKUP($E66&amp;"-7", Indices!$F:$G, 2,FALSE), ""))</f>
        <v/>
      </c>
      <c r="G66" t="str">
        <f ca="1">IF(AND('Library Prep'!$C$6="CD", LEN(F66)&gt;0), VLOOKUP(F66, Indices!$F$8:$G$795, 2, FALSE), E66)</f>
        <v/>
      </c>
      <c r="H66" t="str">
        <f ca="1">IF(AND('Library Prep'!$J$12 = "CD", LEN('Library Prep'!$B58)&gt;0), 'Library Prep'!$D58&amp;"", IF(LEN($G66)&gt;0, VLOOKUP(G66&amp;"-5", Indices!$F:$G, 2,FALSE), ""))</f>
        <v/>
      </c>
      <c r="I66" t="str">
        <f>IF(AND('Library Prep'!$J$12 &lt;&gt; "CD", LEN('Library Prep'!$D58)&gt;0), 'Library Prep'!$D58, "")</f>
        <v/>
      </c>
    </row>
    <row r="67" spans="1:9">
      <c r="A67" t="str">
        <f>IF(AND(LEN(TRIM('Library Prep'!$C$2)) &gt; 0, LEN(TRIM('Library Prep'!$B59))&gt;0), 'Library Prep'!$B59 &amp; "-" &amp; 'Library Prep'!$C$2, "")</f>
        <v/>
      </c>
      <c r="C67" t="str">
        <f>IF(AND(LEN('Library Prep'!$J59)&gt;0, LEN(TRIM('Library Prep'!$B59)) &gt; 0), IF('Library Prep'!$J$12="CD", 'Library Prep'!$K59, RIGHT('Library Prep'!$J59, 1)), "")</f>
        <v/>
      </c>
      <c r="D67" t="str">
        <f>IF(LEN($C67)=0, "", IF('Library Prep'!$J$12 = "CD", VLOOKUP($C67, Indices!$H$8:$J$103, 2, FALSE), 'Library Prep'!$K59))</f>
        <v/>
      </c>
      <c r="E67" t="str">
        <f ca="1">IF(AND('Library Prep'!$J$12="CD", LEN(C67)&gt;0),
VLOOKUP(D67, Indices!$F:$G, 2, FALSE),
IF(LEN(C67)&gt;0, LEFT(VLOOKUP(D67, OFFSET(Indices!$H$8:$J$103, 0, MATCH('Library Prep'!$J59, Indices!$H$6:$AF$6,0)-1), 2,FALSE), LEN(VLOOKUP(D67, OFFSET(Indices!$H$8:$J$103, 0, MATCH('Library Prep'!$J59, Indices!$H$6:$AF$6,0)-1), 2,FALSE)) - 2), ""))</f>
        <v/>
      </c>
      <c r="F67" t="str">
        <f ca="1">IF(AND('Library Prep'!$J$12="CD", LEN($C67)&gt;0), VLOOKUP($C67, Indices!$H$8:$J$103, 3, FALSE), IF(AND(LEN($D67)&gt;0, LEN($E67)&gt;0), VLOOKUP($E67&amp;"-7", Indices!$F:$G, 2,FALSE), ""))</f>
        <v/>
      </c>
      <c r="G67" t="str">
        <f ca="1">IF(AND('Library Prep'!$C$6="CD", LEN(F67)&gt;0), VLOOKUP(F67, Indices!$F$8:$G$795, 2, FALSE), E67)</f>
        <v/>
      </c>
      <c r="H67" t="str">
        <f ca="1">IF(AND('Library Prep'!$J$12 = "CD", LEN('Library Prep'!$B59)&gt;0), 'Library Prep'!$D59&amp;"", IF(LEN($G67)&gt;0, VLOOKUP(G67&amp;"-5", Indices!$F:$G, 2,FALSE), ""))</f>
        <v/>
      </c>
      <c r="I67" t="str">
        <f>IF(AND('Library Prep'!$J$12 &lt;&gt; "CD", LEN('Library Prep'!$D59)&gt;0), 'Library Prep'!$D59, "")</f>
        <v/>
      </c>
    </row>
    <row r="68" spans="1:9">
      <c r="A68" t="str">
        <f>IF(AND(LEN(TRIM('Library Prep'!$C$2)) &gt; 0, LEN(TRIM('Library Prep'!$B60))&gt;0), 'Library Prep'!$B60 &amp; "-" &amp; 'Library Prep'!$C$2, "")</f>
        <v/>
      </c>
      <c r="C68" t="str">
        <f>IF(AND(LEN('Library Prep'!$J60)&gt;0, LEN(TRIM('Library Prep'!$B60)) &gt; 0), IF('Library Prep'!$J$12="CD", 'Library Prep'!$K60, RIGHT('Library Prep'!$J60, 1)), "")</f>
        <v/>
      </c>
      <c r="D68" t="str">
        <f>IF(LEN($C68)=0, "", IF('Library Prep'!$J$12 = "CD", VLOOKUP($C68, Indices!$H$8:$J$103, 2, FALSE), 'Library Prep'!$K60))</f>
        <v/>
      </c>
      <c r="E68" t="str">
        <f ca="1">IF(AND('Library Prep'!$J$12="CD", LEN(C68)&gt;0),
VLOOKUP(D68, Indices!$F:$G, 2, FALSE),
IF(LEN(C68)&gt;0, LEFT(VLOOKUP(D68, OFFSET(Indices!$H$8:$J$103, 0, MATCH('Library Prep'!$J60, Indices!$H$6:$AF$6,0)-1), 2,FALSE), LEN(VLOOKUP(D68, OFFSET(Indices!$H$8:$J$103, 0, MATCH('Library Prep'!$J60, Indices!$H$6:$AF$6,0)-1), 2,FALSE)) - 2), ""))</f>
        <v/>
      </c>
      <c r="F68" t="str">
        <f ca="1">IF(AND('Library Prep'!$J$12="CD", LEN($C68)&gt;0), VLOOKUP($C68, Indices!$H$8:$J$103, 3, FALSE), IF(AND(LEN($D68)&gt;0, LEN($E68)&gt;0), VLOOKUP($E68&amp;"-7", Indices!$F:$G, 2,FALSE), ""))</f>
        <v/>
      </c>
      <c r="G68" t="str">
        <f ca="1">IF(AND('Library Prep'!$C$6="CD", LEN(F68)&gt;0), VLOOKUP(F68, Indices!$F$8:$G$795, 2, FALSE), E68)</f>
        <v/>
      </c>
      <c r="H68" t="str">
        <f ca="1">IF(AND('Library Prep'!$J$12 = "CD", LEN('Library Prep'!$B60)&gt;0), 'Library Prep'!$D60&amp;"", IF(LEN($G68)&gt;0, VLOOKUP(G68&amp;"-5", Indices!$F:$G, 2,FALSE), ""))</f>
        <v/>
      </c>
      <c r="I68" t="str">
        <f>IF(AND('Library Prep'!$J$12 &lt;&gt; "CD", LEN('Library Prep'!$D60)&gt;0), 'Library Prep'!$D60, "")</f>
        <v/>
      </c>
    </row>
    <row r="69" spans="1:9">
      <c r="A69" t="str">
        <f>IF(AND(LEN(TRIM('Library Prep'!$C$2)) &gt; 0, LEN(TRIM('Library Prep'!$B61))&gt;0), 'Library Prep'!$B61 &amp; "-" &amp; 'Library Prep'!$C$2, "")</f>
        <v/>
      </c>
      <c r="C69" t="str">
        <f>IF(AND(LEN('Library Prep'!$J61)&gt;0, LEN(TRIM('Library Prep'!$B61)) &gt; 0), IF('Library Prep'!$J$12="CD", 'Library Prep'!$K61, RIGHT('Library Prep'!$J61, 1)), "")</f>
        <v/>
      </c>
      <c r="D69" t="str">
        <f>IF(LEN($C69)=0, "", IF('Library Prep'!$J$12 = "CD", VLOOKUP($C69, Indices!$H$8:$J$103, 2, FALSE), 'Library Prep'!$K61))</f>
        <v/>
      </c>
      <c r="E69" t="str">
        <f ca="1">IF(AND('Library Prep'!$J$12="CD", LEN(C69)&gt;0),
VLOOKUP(D69, Indices!$F:$G, 2, FALSE),
IF(LEN(C69)&gt;0, LEFT(VLOOKUP(D69, OFFSET(Indices!$H$8:$J$103, 0, MATCH('Library Prep'!$J61, Indices!$H$6:$AF$6,0)-1), 2,FALSE), LEN(VLOOKUP(D69, OFFSET(Indices!$H$8:$J$103, 0, MATCH('Library Prep'!$J61, Indices!$H$6:$AF$6,0)-1), 2,FALSE)) - 2), ""))</f>
        <v/>
      </c>
      <c r="F69" t="str">
        <f ca="1">IF(AND('Library Prep'!$J$12="CD", LEN($C69)&gt;0), VLOOKUP($C69, Indices!$H$8:$J$103, 3, FALSE), IF(AND(LEN($D69)&gt;0, LEN($E69)&gt;0), VLOOKUP($E69&amp;"-7", Indices!$F:$G, 2,FALSE), ""))</f>
        <v/>
      </c>
      <c r="G69" t="str">
        <f ca="1">IF(AND('Library Prep'!$C$6="CD", LEN(F69)&gt;0), VLOOKUP(F69, Indices!$F$8:$G$795, 2, FALSE), E69)</f>
        <v/>
      </c>
      <c r="H69" t="str">
        <f ca="1">IF(AND('Library Prep'!$J$12 = "CD", LEN('Library Prep'!$B61)&gt;0), 'Library Prep'!$D61&amp;"", IF(LEN($G69)&gt;0, VLOOKUP(G69&amp;"-5", Indices!$F:$G, 2,FALSE), ""))</f>
        <v/>
      </c>
      <c r="I69" t="str">
        <f>IF(AND('Library Prep'!$J$12 &lt;&gt; "CD", LEN('Library Prep'!$D61)&gt;0), 'Library Prep'!$D61, "")</f>
        <v/>
      </c>
    </row>
    <row r="70" spans="1:9">
      <c r="A70" t="str">
        <f>IF(AND(LEN(TRIM('Library Prep'!$C$2)) &gt; 0, LEN(TRIM('Library Prep'!$B62))&gt;0), 'Library Prep'!$B62 &amp; "-" &amp; 'Library Prep'!$C$2, "")</f>
        <v/>
      </c>
      <c r="C70" t="str">
        <f>IF(AND(LEN('Library Prep'!$J62)&gt;0, LEN(TRIM('Library Prep'!$B62)) &gt; 0), IF('Library Prep'!$J$12="CD", 'Library Prep'!$K62, RIGHT('Library Prep'!$J62, 1)), "")</f>
        <v/>
      </c>
      <c r="D70" t="str">
        <f>IF(LEN($C70)=0, "", IF('Library Prep'!$J$12 = "CD", VLOOKUP($C70, Indices!$H$8:$J$103, 2, FALSE), 'Library Prep'!$K62))</f>
        <v/>
      </c>
      <c r="E70" t="str">
        <f ca="1">IF(AND('Library Prep'!$J$12="CD", LEN(C70)&gt;0),
VLOOKUP(D70, Indices!$F:$G, 2, FALSE),
IF(LEN(C70)&gt;0, LEFT(VLOOKUP(D70, OFFSET(Indices!$H$8:$J$103, 0, MATCH('Library Prep'!$J62, Indices!$H$6:$AF$6,0)-1), 2,FALSE), LEN(VLOOKUP(D70, OFFSET(Indices!$H$8:$J$103, 0, MATCH('Library Prep'!$J62, Indices!$H$6:$AF$6,0)-1), 2,FALSE)) - 2), ""))</f>
        <v/>
      </c>
      <c r="F70" t="str">
        <f ca="1">IF(AND('Library Prep'!$J$12="CD", LEN($C70)&gt;0), VLOOKUP($C70, Indices!$H$8:$J$103, 3, FALSE), IF(AND(LEN($D70)&gt;0, LEN($E70)&gt;0), VLOOKUP($E70&amp;"-7", Indices!$F:$G, 2,FALSE), ""))</f>
        <v/>
      </c>
      <c r="G70" t="str">
        <f ca="1">IF(AND('Library Prep'!$C$6="CD", LEN(F70)&gt;0), VLOOKUP(F70, Indices!$F$8:$G$795, 2, FALSE), E70)</f>
        <v/>
      </c>
      <c r="H70" t="str">
        <f ca="1">IF(AND('Library Prep'!$J$12 = "CD", LEN('Library Prep'!$B62)&gt;0), 'Library Prep'!$D62&amp;"", IF(LEN($G70)&gt;0, VLOOKUP(G70&amp;"-5", Indices!$F:$G, 2,FALSE), ""))</f>
        <v/>
      </c>
      <c r="I70" t="str">
        <f>IF(AND('Library Prep'!$J$12 &lt;&gt; "CD", LEN('Library Prep'!$D62)&gt;0), 'Library Prep'!$D62, "")</f>
        <v/>
      </c>
    </row>
    <row r="71" spans="1:9">
      <c r="A71" t="str">
        <f>IF(AND(LEN(TRIM('Library Prep'!$C$2)) &gt; 0, LEN(TRIM('Library Prep'!$B63))&gt;0), 'Library Prep'!$B63 &amp; "-" &amp; 'Library Prep'!$C$2, "")</f>
        <v/>
      </c>
      <c r="C71" t="str">
        <f>IF(AND(LEN('Library Prep'!$J63)&gt;0, LEN(TRIM('Library Prep'!$B63)) &gt; 0), IF('Library Prep'!$J$12="CD", 'Library Prep'!$K63, RIGHT('Library Prep'!$J63, 1)), "")</f>
        <v/>
      </c>
      <c r="D71" t="str">
        <f>IF(LEN($C71)=0, "", IF('Library Prep'!$J$12 = "CD", VLOOKUP($C71, Indices!$H$8:$J$103, 2, FALSE), 'Library Prep'!$K63))</f>
        <v/>
      </c>
      <c r="E71" t="str">
        <f ca="1">IF(AND('Library Prep'!$J$12="CD", LEN(C71)&gt;0),
VLOOKUP(D71, Indices!$F:$G, 2, FALSE),
IF(LEN(C71)&gt;0, LEFT(VLOOKUP(D71, OFFSET(Indices!$H$8:$J$103, 0, MATCH('Library Prep'!$J63, Indices!$H$6:$AF$6,0)-1), 2,FALSE), LEN(VLOOKUP(D71, OFFSET(Indices!$H$8:$J$103, 0, MATCH('Library Prep'!$J63, Indices!$H$6:$AF$6,0)-1), 2,FALSE)) - 2), ""))</f>
        <v/>
      </c>
      <c r="F71" t="str">
        <f ca="1">IF(AND('Library Prep'!$J$12="CD", LEN($C71)&gt;0), VLOOKUP($C71, Indices!$H$8:$J$103, 3, FALSE), IF(AND(LEN($D71)&gt;0, LEN($E71)&gt;0), VLOOKUP($E71&amp;"-7", Indices!$F:$G, 2,FALSE), ""))</f>
        <v/>
      </c>
      <c r="G71" t="str">
        <f ca="1">IF(AND('Library Prep'!$C$6="CD", LEN(F71)&gt;0), VLOOKUP(F71, Indices!$F$8:$G$795, 2, FALSE), E71)</f>
        <v/>
      </c>
      <c r="H71" t="str">
        <f ca="1">IF(AND('Library Prep'!$J$12 = "CD", LEN('Library Prep'!$B63)&gt;0), 'Library Prep'!$D63&amp;"", IF(LEN($G71)&gt;0, VLOOKUP(G71&amp;"-5", Indices!$F:$G, 2,FALSE), ""))</f>
        <v/>
      </c>
      <c r="I71" t="str">
        <f>IF(AND('Library Prep'!$J$12 &lt;&gt; "CD", LEN('Library Prep'!$D63)&gt;0), 'Library Prep'!$D63, "")</f>
        <v/>
      </c>
    </row>
    <row r="72" spans="1:9">
      <c r="A72" t="str">
        <f>IF(AND(LEN(TRIM('Library Prep'!$C$2)) &gt; 0, LEN(TRIM('Library Prep'!$B64))&gt;0), 'Library Prep'!$B64 &amp; "-" &amp; 'Library Prep'!$C$2, "")</f>
        <v/>
      </c>
      <c r="C72" t="str">
        <f>IF(AND(LEN('Library Prep'!$J64)&gt;0, LEN(TRIM('Library Prep'!$B64)) &gt; 0), IF('Library Prep'!$J$12="CD", 'Library Prep'!$K64, RIGHT('Library Prep'!$J64, 1)), "")</f>
        <v/>
      </c>
      <c r="D72" t="str">
        <f>IF(LEN($C72)=0, "", IF('Library Prep'!$J$12 = "CD", VLOOKUP($C72, Indices!$H$8:$J$103, 2, FALSE), 'Library Prep'!$K64))</f>
        <v/>
      </c>
      <c r="E72" t="str">
        <f ca="1">IF(AND('Library Prep'!$J$12="CD", LEN(C72)&gt;0),
VLOOKUP(D72, Indices!$F:$G, 2, FALSE),
IF(LEN(C72)&gt;0, LEFT(VLOOKUP(D72, OFFSET(Indices!$H$8:$J$103, 0, MATCH('Library Prep'!$J64, Indices!$H$6:$AF$6,0)-1), 2,FALSE), LEN(VLOOKUP(D72, OFFSET(Indices!$H$8:$J$103, 0, MATCH('Library Prep'!$J64, Indices!$H$6:$AF$6,0)-1), 2,FALSE)) - 2), ""))</f>
        <v/>
      </c>
      <c r="F72" t="str">
        <f ca="1">IF(AND('Library Prep'!$J$12="CD", LEN($C72)&gt;0), VLOOKUP($C72, Indices!$H$8:$J$103, 3, FALSE), IF(AND(LEN($D72)&gt;0, LEN($E72)&gt;0), VLOOKUP($E72&amp;"-7", Indices!$F:$G, 2,FALSE), ""))</f>
        <v/>
      </c>
      <c r="G72" t="str">
        <f ca="1">IF(AND('Library Prep'!$C$6="CD", LEN(F72)&gt;0), VLOOKUP(F72, Indices!$F$8:$G$795, 2, FALSE), E72)</f>
        <v/>
      </c>
      <c r="H72" t="str">
        <f ca="1">IF(AND('Library Prep'!$J$12 = "CD", LEN('Library Prep'!$B64)&gt;0), 'Library Prep'!$D64&amp;"", IF(LEN($G72)&gt;0, VLOOKUP(G72&amp;"-5", Indices!$F:$G, 2,FALSE), ""))</f>
        <v/>
      </c>
      <c r="I72" t="str">
        <f>IF(AND('Library Prep'!$J$12 &lt;&gt; "CD", LEN('Library Prep'!$D64)&gt;0), 'Library Prep'!$D64, "")</f>
        <v/>
      </c>
    </row>
    <row r="73" spans="1:9">
      <c r="A73" t="str">
        <f>IF(AND(LEN(TRIM('Library Prep'!$C$2)) &gt; 0, LEN(TRIM('Library Prep'!$B65))&gt;0), 'Library Prep'!$B65 &amp; "-" &amp; 'Library Prep'!$C$2, "")</f>
        <v/>
      </c>
      <c r="C73" t="str">
        <f>IF(AND(LEN('Library Prep'!$J65)&gt;0, LEN(TRIM('Library Prep'!$B65)) &gt; 0), IF('Library Prep'!$J$12="CD", 'Library Prep'!$K65, RIGHT('Library Prep'!$J65, 1)), "")</f>
        <v/>
      </c>
      <c r="D73" t="str">
        <f>IF(LEN($C73)=0, "", IF('Library Prep'!$J$12 = "CD", VLOOKUP($C73, Indices!$H$8:$J$103, 2, FALSE), 'Library Prep'!$K65))</f>
        <v/>
      </c>
      <c r="E73" t="str">
        <f ca="1">IF(AND('Library Prep'!$J$12="CD", LEN(C73)&gt;0),
VLOOKUP(D73, Indices!$F:$G, 2, FALSE),
IF(LEN(C73)&gt;0, LEFT(VLOOKUP(D73, OFFSET(Indices!$H$8:$J$103, 0, MATCH('Library Prep'!$J65, Indices!$H$6:$AF$6,0)-1), 2,FALSE), LEN(VLOOKUP(D73, OFFSET(Indices!$H$8:$J$103, 0, MATCH('Library Prep'!$J65, Indices!$H$6:$AF$6,0)-1), 2,FALSE)) - 2), ""))</f>
        <v/>
      </c>
      <c r="F73" t="str">
        <f ca="1">IF(AND('Library Prep'!$J$12="CD", LEN($C73)&gt;0), VLOOKUP($C73, Indices!$H$8:$J$103, 3, FALSE), IF(AND(LEN($D73)&gt;0, LEN($E73)&gt;0), VLOOKUP($E73&amp;"-7", Indices!$F:$G, 2,FALSE), ""))</f>
        <v/>
      </c>
      <c r="G73" t="str">
        <f ca="1">IF(AND('Library Prep'!$C$6="CD", LEN(F73)&gt;0), VLOOKUP(F73, Indices!$F$8:$G$795, 2, FALSE), E73)</f>
        <v/>
      </c>
      <c r="H73" t="str">
        <f ca="1">IF(AND('Library Prep'!$J$12 = "CD", LEN('Library Prep'!$B65)&gt;0), 'Library Prep'!$D65&amp;"", IF(LEN($G73)&gt;0, VLOOKUP(G73&amp;"-5", Indices!$F:$G, 2,FALSE), ""))</f>
        <v/>
      </c>
      <c r="I73" t="str">
        <f>IF(AND('Library Prep'!$J$12 &lt;&gt; "CD", LEN('Library Prep'!$D65)&gt;0), 'Library Prep'!$D65, "")</f>
        <v/>
      </c>
    </row>
    <row r="74" spans="1:9">
      <c r="A74" t="str">
        <f>IF(AND(LEN(TRIM('Library Prep'!$C$2)) &gt; 0, LEN(TRIM('Library Prep'!$B66))&gt;0), 'Library Prep'!$B66 &amp; "-" &amp; 'Library Prep'!$C$2, "")</f>
        <v/>
      </c>
      <c r="C74" t="str">
        <f>IF(AND(LEN('Library Prep'!$J66)&gt;0, LEN(TRIM('Library Prep'!$B66)) &gt; 0), IF('Library Prep'!$J$12="CD", 'Library Prep'!$K66, RIGHT('Library Prep'!$J66, 1)), "")</f>
        <v/>
      </c>
      <c r="D74" t="str">
        <f>IF(LEN($C74)=0, "", IF('Library Prep'!$J$12 = "CD", VLOOKUP($C74, Indices!$H$8:$J$103, 2, FALSE), 'Library Prep'!$K66))</f>
        <v/>
      </c>
      <c r="E74" t="str">
        <f ca="1">IF(AND('Library Prep'!$J$12="CD", LEN(C74)&gt;0),
VLOOKUP(D74, Indices!$F:$G, 2, FALSE),
IF(LEN(C74)&gt;0, LEFT(VLOOKUP(D74, OFFSET(Indices!$H$8:$J$103, 0, MATCH('Library Prep'!$J66, Indices!$H$6:$AF$6,0)-1), 2,FALSE), LEN(VLOOKUP(D74, OFFSET(Indices!$H$8:$J$103, 0, MATCH('Library Prep'!$J66, Indices!$H$6:$AF$6,0)-1), 2,FALSE)) - 2), ""))</f>
        <v/>
      </c>
      <c r="F74" t="str">
        <f ca="1">IF(AND('Library Prep'!$J$12="CD", LEN($C74)&gt;0), VLOOKUP($C74, Indices!$H$8:$J$103, 3, FALSE), IF(AND(LEN($D74)&gt;0, LEN($E74)&gt;0), VLOOKUP($E74&amp;"-7", Indices!$F:$G, 2,FALSE), ""))</f>
        <v/>
      </c>
      <c r="G74" t="str">
        <f ca="1">IF(AND('Library Prep'!$C$6="CD", LEN(F74)&gt;0), VLOOKUP(F74, Indices!$F$8:$G$795, 2, FALSE), E74)</f>
        <v/>
      </c>
      <c r="H74" t="str">
        <f ca="1">IF(AND('Library Prep'!$J$12 = "CD", LEN('Library Prep'!$B66)&gt;0), 'Library Prep'!$D66&amp;"", IF(LEN($G74)&gt;0, VLOOKUP(G74&amp;"-5", Indices!$F:$G, 2,FALSE), ""))</f>
        <v/>
      </c>
      <c r="I74" t="str">
        <f>IF(AND('Library Prep'!$J$12 &lt;&gt; "CD", LEN('Library Prep'!$D66)&gt;0), 'Library Prep'!$D66, "")</f>
        <v/>
      </c>
    </row>
    <row r="75" spans="1:9">
      <c r="A75" t="str">
        <f>IF(AND(LEN(TRIM('Library Prep'!$C$2)) &gt; 0, LEN(TRIM('Library Prep'!$B67))&gt;0), 'Library Prep'!$B67 &amp; "-" &amp; 'Library Prep'!$C$2, "")</f>
        <v/>
      </c>
      <c r="C75" t="str">
        <f>IF(AND(LEN('Library Prep'!$J67)&gt;0, LEN(TRIM('Library Prep'!$B67)) &gt; 0), IF('Library Prep'!$J$12="CD", 'Library Prep'!$K67, RIGHT('Library Prep'!$J67, 1)), "")</f>
        <v/>
      </c>
      <c r="D75" t="str">
        <f>IF(LEN($C75)=0, "", IF('Library Prep'!$J$12 = "CD", VLOOKUP($C75, Indices!$H$8:$J$103, 2, FALSE), 'Library Prep'!$K67))</f>
        <v/>
      </c>
      <c r="E75" t="str">
        <f ca="1">IF(AND('Library Prep'!$J$12="CD", LEN(C75)&gt;0),
VLOOKUP(D75, Indices!$F:$G, 2, FALSE),
IF(LEN(C75)&gt;0, LEFT(VLOOKUP(D75, OFFSET(Indices!$H$8:$J$103, 0, MATCH('Library Prep'!$J67, Indices!$H$6:$AF$6,0)-1), 2,FALSE), LEN(VLOOKUP(D75, OFFSET(Indices!$H$8:$J$103, 0, MATCH('Library Prep'!$J67, Indices!$H$6:$AF$6,0)-1), 2,FALSE)) - 2), ""))</f>
        <v/>
      </c>
      <c r="F75" t="str">
        <f ca="1">IF(AND('Library Prep'!$J$12="CD", LEN($C75)&gt;0), VLOOKUP($C75, Indices!$H$8:$J$103, 3, FALSE), IF(AND(LEN($D75)&gt;0, LEN($E75)&gt;0), VLOOKUP($E75&amp;"-7", Indices!$F:$G, 2,FALSE), ""))</f>
        <v/>
      </c>
      <c r="G75" t="str">
        <f ca="1">IF(AND('Library Prep'!$C$6="CD", LEN(F75)&gt;0), VLOOKUP(F75, Indices!$F$8:$G$795, 2, FALSE), E75)</f>
        <v/>
      </c>
      <c r="H75" t="str">
        <f ca="1">IF(AND('Library Prep'!$J$12 = "CD", LEN('Library Prep'!$B67)&gt;0), 'Library Prep'!$D67&amp;"", IF(LEN($G75)&gt;0, VLOOKUP(G75&amp;"-5", Indices!$F:$G, 2,FALSE), ""))</f>
        <v/>
      </c>
      <c r="I75" t="str">
        <f>IF(AND('Library Prep'!$J$12 &lt;&gt; "CD", LEN('Library Prep'!$D67)&gt;0), 'Library Prep'!$D67, "")</f>
        <v/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807"/>
  <sheetViews>
    <sheetView zoomScaleNormal="100" workbookViewId="0">
      <pane xSplit="2" ySplit="7" topLeftCell="C8" activePane="bottomRight" state="frozen"/>
      <selection pane="bottomRight" activeCell="A12" sqref="A12"/>
      <selection pane="bottomLeft" activeCell="A8" sqref="A8"/>
      <selection pane="topRight" activeCell="D1" sqref="D1"/>
    </sheetView>
  </sheetViews>
  <sheetFormatPr defaultRowHeight="15"/>
  <cols>
    <col min="1" max="1" width="15.85546875" bestFit="1" customWidth="1"/>
    <col min="2" max="2" width="56.5703125" bestFit="1" customWidth="1"/>
    <col min="3" max="5" width="58.140625" customWidth="1"/>
    <col min="6" max="6" width="13.5703125" bestFit="1" customWidth="1"/>
    <col min="7" max="7" width="20.85546875" customWidth="1"/>
    <col min="8" max="8" width="19.42578125" bestFit="1" customWidth="1"/>
    <col min="9" max="10" width="13.85546875" bestFit="1" customWidth="1"/>
    <col min="11" max="11" width="19.42578125" bestFit="1" customWidth="1"/>
    <col min="12" max="12" width="13.85546875" customWidth="1"/>
    <col min="13" max="13" width="13.85546875" bestFit="1" customWidth="1"/>
    <col min="14" max="14" width="19.42578125" bestFit="1" customWidth="1"/>
    <col min="15" max="16" width="13.85546875" bestFit="1" customWidth="1"/>
    <col min="17" max="17" width="19.42578125" bestFit="1" customWidth="1"/>
    <col min="18" max="19" width="13.85546875" bestFit="1" customWidth="1"/>
    <col min="20" max="20" width="19.42578125" bestFit="1" customWidth="1"/>
    <col min="21" max="21" width="10.42578125" bestFit="1" customWidth="1"/>
    <col min="22" max="22" width="13.85546875" bestFit="1" customWidth="1"/>
    <col min="23" max="23" width="19.42578125" bestFit="1" customWidth="1"/>
    <col min="24" max="24" width="13.85546875" customWidth="1"/>
    <col min="25" max="25" width="13.85546875" bestFit="1" customWidth="1"/>
    <col min="26" max="26" width="19.42578125" bestFit="1" customWidth="1"/>
    <col min="27" max="28" width="13.85546875" bestFit="1" customWidth="1"/>
    <col min="29" max="29" width="19.42578125" bestFit="1" customWidth="1"/>
    <col min="30" max="31" width="13.85546875" bestFit="1" customWidth="1"/>
    <col min="32" max="32" width="19.42578125" bestFit="1" customWidth="1"/>
    <col min="33" max="33" width="16.85546875" customWidth="1"/>
    <col min="34" max="34" width="13.85546875" bestFit="1" customWidth="1"/>
  </cols>
  <sheetData>
    <row r="1" spans="1:34" ht="14.45" customHeight="1">
      <c r="A1" s="163" t="s">
        <v>197</v>
      </c>
      <c r="B1" s="163"/>
    </row>
    <row r="2" spans="1:34">
      <c r="A2" s="163"/>
      <c r="B2" s="163"/>
    </row>
    <row r="3" spans="1:34">
      <c r="A3" s="163"/>
      <c r="B3" s="163"/>
    </row>
    <row r="4" spans="1:34">
      <c r="A4" s="163"/>
      <c r="B4" s="163"/>
    </row>
    <row r="5" spans="1:34">
      <c r="A5" s="163"/>
      <c r="B5" s="163"/>
    </row>
    <row r="6" spans="1:34">
      <c r="H6" s="131" t="s">
        <v>198</v>
      </c>
      <c r="I6" s="131"/>
      <c r="J6" s="131"/>
      <c r="K6" s="131" t="s">
        <v>199</v>
      </c>
      <c r="L6" s="131"/>
      <c r="M6" s="131"/>
      <c r="N6" s="131" t="s">
        <v>200</v>
      </c>
      <c r="O6" s="131"/>
      <c r="P6" s="131"/>
      <c r="Q6" s="131" t="s">
        <v>201</v>
      </c>
      <c r="R6" s="131"/>
      <c r="S6" s="131"/>
      <c r="T6" s="131" t="s">
        <v>202</v>
      </c>
      <c r="U6" s="131"/>
      <c r="V6" s="131"/>
      <c r="W6" s="131" t="s">
        <v>203</v>
      </c>
      <c r="X6" s="131"/>
      <c r="Y6" s="131"/>
      <c r="Z6" s="131" t="s">
        <v>204</v>
      </c>
      <c r="AA6" s="131"/>
      <c r="AB6" s="131"/>
      <c r="AC6" s="131" t="s">
        <v>205</v>
      </c>
      <c r="AD6" s="131"/>
      <c r="AE6" s="131"/>
      <c r="AF6" s="131" t="s">
        <v>206</v>
      </c>
      <c r="AG6" s="131"/>
      <c r="AH6" s="131"/>
    </row>
    <row r="7" spans="1:34" ht="30">
      <c r="A7" s="42" t="s">
        <v>207</v>
      </c>
      <c r="B7" s="42" t="s">
        <v>208</v>
      </c>
      <c r="C7" s="42" t="s">
        <v>209</v>
      </c>
      <c r="D7" s="42" t="s">
        <v>210</v>
      </c>
      <c r="E7" s="42" t="s">
        <v>211</v>
      </c>
      <c r="F7" s="42" t="s">
        <v>212</v>
      </c>
      <c r="G7" s="42" t="s">
        <v>213</v>
      </c>
      <c r="H7" s="42" t="s">
        <v>214</v>
      </c>
      <c r="I7" s="43" t="s">
        <v>215</v>
      </c>
      <c r="J7" s="43" t="s">
        <v>216</v>
      </c>
      <c r="K7" s="42" t="s">
        <v>214</v>
      </c>
      <c r="L7" s="89" t="s">
        <v>215</v>
      </c>
      <c r="M7" s="43" t="s">
        <v>216</v>
      </c>
      <c r="N7" s="42" t="s">
        <v>214</v>
      </c>
      <c r="O7" s="89" t="s">
        <v>215</v>
      </c>
      <c r="P7" s="43" t="s">
        <v>216</v>
      </c>
      <c r="Q7" s="42" t="s">
        <v>214</v>
      </c>
      <c r="R7" s="89" t="s">
        <v>215</v>
      </c>
      <c r="S7" s="43" t="s">
        <v>216</v>
      </c>
      <c r="T7" s="42" t="s">
        <v>214</v>
      </c>
      <c r="U7" s="89" t="s">
        <v>215</v>
      </c>
      <c r="V7" s="43" t="s">
        <v>216</v>
      </c>
      <c r="W7" s="42" t="s">
        <v>214</v>
      </c>
      <c r="X7" s="89" t="s">
        <v>215</v>
      </c>
      <c r="Y7" s="43" t="s">
        <v>216</v>
      </c>
      <c r="Z7" s="42" t="s">
        <v>214</v>
      </c>
      <c r="AA7" s="89" t="s">
        <v>215</v>
      </c>
      <c r="AB7" s="43" t="s">
        <v>216</v>
      </c>
      <c r="AC7" s="42" t="s">
        <v>214</v>
      </c>
      <c r="AD7" s="89" t="s">
        <v>215</v>
      </c>
      <c r="AE7" s="43" t="s">
        <v>216</v>
      </c>
      <c r="AF7" s="42" t="s">
        <v>214</v>
      </c>
      <c r="AG7" s="89" t="s">
        <v>215</v>
      </c>
      <c r="AH7" s="43" t="s">
        <v>216</v>
      </c>
    </row>
    <row r="8" spans="1:34">
      <c r="A8" s="43" t="s">
        <v>203</v>
      </c>
      <c r="B8" s="43" t="s">
        <v>217</v>
      </c>
      <c r="C8" s="43" t="s">
        <v>217</v>
      </c>
      <c r="D8" s="43" t="s">
        <v>217</v>
      </c>
      <c r="E8" s="43" t="s">
        <v>217</v>
      </c>
      <c r="F8" s="43" t="s">
        <v>218</v>
      </c>
      <c r="G8" s="43" t="s">
        <v>219</v>
      </c>
      <c r="H8" s="43" t="s">
        <v>26</v>
      </c>
      <c r="I8" s="43" t="s">
        <v>220</v>
      </c>
      <c r="J8" s="43" t="s">
        <v>221</v>
      </c>
      <c r="K8" s="43" t="s">
        <v>26</v>
      </c>
      <c r="L8" s="43" t="s">
        <v>222</v>
      </c>
      <c r="M8" s="43" t="s">
        <v>223</v>
      </c>
      <c r="N8" s="43" t="s">
        <v>26</v>
      </c>
      <c r="O8" s="43" t="s">
        <v>224</v>
      </c>
      <c r="P8" s="43" t="s">
        <v>225</v>
      </c>
      <c r="Q8" s="43" t="s">
        <v>26</v>
      </c>
      <c r="R8" s="43" t="s">
        <v>226</v>
      </c>
      <c r="S8" s="43" t="s">
        <v>227</v>
      </c>
      <c r="T8" s="43" t="s">
        <v>26</v>
      </c>
      <c r="U8" s="43" t="s">
        <v>228</v>
      </c>
      <c r="V8" s="43" t="s">
        <v>229</v>
      </c>
      <c r="W8" s="43" t="s">
        <v>26</v>
      </c>
      <c r="X8" s="43" t="s">
        <v>222</v>
      </c>
      <c r="Y8" s="43" t="s">
        <v>223</v>
      </c>
      <c r="Z8" s="43" t="s">
        <v>26</v>
      </c>
      <c r="AA8" s="43" t="s">
        <v>224</v>
      </c>
      <c r="AB8" s="43" t="s">
        <v>225</v>
      </c>
      <c r="AC8" s="43" t="s">
        <v>26</v>
      </c>
      <c r="AD8" s="43" t="s">
        <v>226</v>
      </c>
      <c r="AE8" s="43" t="s">
        <v>227</v>
      </c>
      <c r="AF8" s="43" t="s">
        <v>26</v>
      </c>
      <c r="AG8" s="43" t="s">
        <v>230</v>
      </c>
      <c r="AH8" s="43" t="s">
        <v>231</v>
      </c>
    </row>
    <row r="9" spans="1:34">
      <c r="A9" s="43" t="s">
        <v>204</v>
      </c>
      <c r="B9" s="43" t="s">
        <v>217</v>
      </c>
      <c r="C9" s="43" t="s">
        <v>217</v>
      </c>
      <c r="D9" s="43" t="s">
        <v>217</v>
      </c>
      <c r="E9" s="43" t="s">
        <v>217</v>
      </c>
      <c r="F9" s="43" t="s">
        <v>221</v>
      </c>
      <c r="G9" s="43" t="s">
        <v>232</v>
      </c>
      <c r="H9" s="43" t="s">
        <v>27</v>
      </c>
      <c r="I9" s="43" t="s">
        <v>233</v>
      </c>
      <c r="J9" s="43" t="s">
        <v>234</v>
      </c>
      <c r="K9" s="43" t="s">
        <v>27</v>
      </c>
      <c r="L9" s="43" t="s">
        <v>235</v>
      </c>
      <c r="M9" s="43" t="s">
        <v>236</v>
      </c>
      <c r="N9" s="43" t="s">
        <v>27</v>
      </c>
      <c r="O9" s="43" t="s">
        <v>237</v>
      </c>
      <c r="P9" s="43" t="s">
        <v>238</v>
      </c>
      <c r="Q9" s="43" t="s">
        <v>27</v>
      </c>
      <c r="R9" s="43" t="s">
        <v>239</v>
      </c>
      <c r="S9" s="43" t="s">
        <v>240</v>
      </c>
      <c r="T9" s="43" t="s">
        <v>27</v>
      </c>
      <c r="U9" s="43" t="s">
        <v>241</v>
      </c>
      <c r="V9" s="43" t="s">
        <v>242</v>
      </c>
      <c r="W9" s="43" t="s">
        <v>27</v>
      </c>
      <c r="X9" s="43" t="s">
        <v>235</v>
      </c>
      <c r="Y9" s="43" t="s">
        <v>236</v>
      </c>
      <c r="Z9" s="43" t="s">
        <v>27</v>
      </c>
      <c r="AA9" s="43" t="s">
        <v>237</v>
      </c>
      <c r="AB9" s="43" t="s">
        <v>238</v>
      </c>
      <c r="AC9" s="43" t="s">
        <v>27</v>
      </c>
      <c r="AD9" s="43" t="s">
        <v>239</v>
      </c>
      <c r="AE9" s="43" t="s">
        <v>240</v>
      </c>
      <c r="AF9" s="43" t="s">
        <v>27</v>
      </c>
      <c r="AG9" s="43" t="s">
        <v>243</v>
      </c>
      <c r="AH9" s="43" t="s">
        <v>244</v>
      </c>
    </row>
    <row r="10" spans="1:34">
      <c r="A10" s="43" t="s">
        <v>205</v>
      </c>
      <c r="B10" s="43" t="s">
        <v>217</v>
      </c>
      <c r="C10" s="43" t="s">
        <v>217</v>
      </c>
      <c r="D10" s="43" t="s">
        <v>217</v>
      </c>
      <c r="E10" s="43" t="s">
        <v>217</v>
      </c>
      <c r="F10" s="43" t="s">
        <v>245</v>
      </c>
      <c r="G10" s="43" t="s">
        <v>246</v>
      </c>
      <c r="H10" s="43" t="s">
        <v>28</v>
      </c>
      <c r="I10" s="43" t="s">
        <v>247</v>
      </c>
      <c r="J10" s="43" t="s">
        <v>245</v>
      </c>
      <c r="K10" s="43" t="s">
        <v>28</v>
      </c>
      <c r="L10" s="43" t="s">
        <v>248</v>
      </c>
      <c r="M10" s="43" t="s">
        <v>249</v>
      </c>
      <c r="N10" s="43" t="s">
        <v>28</v>
      </c>
      <c r="O10" s="43" t="s">
        <v>250</v>
      </c>
      <c r="P10" s="43" t="s">
        <v>251</v>
      </c>
      <c r="Q10" s="43" t="s">
        <v>28</v>
      </c>
      <c r="R10" s="43" t="s">
        <v>252</v>
      </c>
      <c r="S10" s="43" t="s">
        <v>253</v>
      </c>
      <c r="T10" s="43" t="s">
        <v>28</v>
      </c>
      <c r="U10" s="43" t="s">
        <v>254</v>
      </c>
      <c r="V10" s="43" t="s">
        <v>255</v>
      </c>
      <c r="W10" s="43" t="s">
        <v>28</v>
      </c>
      <c r="X10" s="43" t="s">
        <v>248</v>
      </c>
      <c r="Y10" s="43" t="s">
        <v>249</v>
      </c>
      <c r="Z10" s="43" t="s">
        <v>28</v>
      </c>
      <c r="AA10" s="43" t="s">
        <v>250</v>
      </c>
      <c r="AB10" s="43" t="s">
        <v>251</v>
      </c>
      <c r="AC10" s="43" t="s">
        <v>28</v>
      </c>
      <c r="AD10" s="43" t="s">
        <v>252</v>
      </c>
      <c r="AE10" s="43" t="s">
        <v>253</v>
      </c>
      <c r="AF10" s="43" t="s">
        <v>28</v>
      </c>
      <c r="AG10" s="43" t="s">
        <v>256</v>
      </c>
      <c r="AH10" s="43" t="s">
        <v>257</v>
      </c>
    </row>
    <row r="11" spans="1:34">
      <c r="A11" s="43" t="s">
        <v>206</v>
      </c>
      <c r="B11" s="43" t="s">
        <v>217</v>
      </c>
      <c r="C11" s="43" t="s">
        <v>217</v>
      </c>
      <c r="D11" s="43" t="s">
        <v>217</v>
      </c>
      <c r="E11" s="43" t="s">
        <v>217</v>
      </c>
      <c r="F11" s="43" t="s">
        <v>258</v>
      </c>
      <c r="G11" s="43" t="s">
        <v>259</v>
      </c>
      <c r="H11" s="43" t="s">
        <v>29</v>
      </c>
      <c r="I11" s="43" t="s">
        <v>260</v>
      </c>
      <c r="J11" s="43" t="s">
        <v>218</v>
      </c>
      <c r="K11" s="43" t="s">
        <v>29</v>
      </c>
      <c r="L11" s="43" t="s">
        <v>261</v>
      </c>
      <c r="M11" s="43" t="s">
        <v>262</v>
      </c>
      <c r="N11" s="43" t="s">
        <v>29</v>
      </c>
      <c r="O11" s="43" t="s">
        <v>263</v>
      </c>
      <c r="P11" s="43" t="s">
        <v>264</v>
      </c>
      <c r="Q11" s="43" t="s">
        <v>29</v>
      </c>
      <c r="R11" s="43" t="s">
        <v>265</v>
      </c>
      <c r="S11" s="43" t="s">
        <v>266</v>
      </c>
      <c r="T11" s="43" t="s">
        <v>29</v>
      </c>
      <c r="U11" s="43" t="s">
        <v>267</v>
      </c>
      <c r="V11" s="43" t="s">
        <v>268</v>
      </c>
      <c r="W11" s="43" t="s">
        <v>29</v>
      </c>
      <c r="X11" s="43" t="s">
        <v>261</v>
      </c>
      <c r="Y11" s="43" t="s">
        <v>262</v>
      </c>
      <c r="Z11" s="43" t="s">
        <v>29</v>
      </c>
      <c r="AA11" s="43" t="s">
        <v>263</v>
      </c>
      <c r="AB11" s="43" t="s">
        <v>264</v>
      </c>
      <c r="AC11" s="43" t="s">
        <v>29</v>
      </c>
      <c r="AD11" s="43" t="s">
        <v>265</v>
      </c>
      <c r="AE11" s="43" t="s">
        <v>266</v>
      </c>
      <c r="AF11" s="43" t="s">
        <v>29</v>
      </c>
      <c r="AG11" s="43" t="s">
        <v>267</v>
      </c>
      <c r="AH11" s="43" t="s">
        <v>268</v>
      </c>
    </row>
    <row r="12" spans="1:34">
      <c r="A12" s="43"/>
      <c r="B12" s="43"/>
      <c r="C12" s="43"/>
      <c r="D12" s="43"/>
      <c r="E12" s="43"/>
      <c r="F12" s="43" t="s">
        <v>269</v>
      </c>
      <c r="G12" s="43" t="s">
        <v>270</v>
      </c>
      <c r="H12" s="43" t="s">
        <v>30</v>
      </c>
      <c r="I12" s="43" t="s">
        <v>271</v>
      </c>
      <c r="J12" s="43" t="s">
        <v>272</v>
      </c>
      <c r="K12" s="43" t="s">
        <v>30</v>
      </c>
      <c r="L12" s="43" t="s">
        <v>273</v>
      </c>
      <c r="M12" s="43" t="s">
        <v>274</v>
      </c>
      <c r="N12" s="43" t="s">
        <v>30</v>
      </c>
      <c r="O12" s="43" t="s">
        <v>275</v>
      </c>
      <c r="P12" s="43" t="s">
        <v>276</v>
      </c>
      <c r="Q12" s="43" t="s">
        <v>30</v>
      </c>
      <c r="R12" s="43" t="s">
        <v>277</v>
      </c>
      <c r="S12" s="43" t="s">
        <v>278</v>
      </c>
      <c r="T12" s="43" t="s">
        <v>30</v>
      </c>
      <c r="U12" s="43" t="s">
        <v>279</v>
      </c>
      <c r="V12" s="43" t="s">
        <v>280</v>
      </c>
      <c r="W12" s="43" t="s">
        <v>30</v>
      </c>
      <c r="X12" s="43" t="s">
        <v>273</v>
      </c>
      <c r="Y12" s="43" t="s">
        <v>274</v>
      </c>
      <c r="Z12" s="43" t="s">
        <v>30</v>
      </c>
      <c r="AA12" s="43" t="s">
        <v>275</v>
      </c>
      <c r="AB12" s="43" t="s">
        <v>276</v>
      </c>
      <c r="AC12" s="43" t="s">
        <v>30</v>
      </c>
      <c r="AD12" s="43" t="s">
        <v>277</v>
      </c>
      <c r="AE12" s="43" t="s">
        <v>278</v>
      </c>
      <c r="AF12" s="43" t="s">
        <v>30</v>
      </c>
      <c r="AG12" s="43" t="s">
        <v>279</v>
      </c>
      <c r="AH12" s="43" t="s">
        <v>280</v>
      </c>
    </row>
    <row r="13" spans="1:34" ht="15.75" customHeight="1">
      <c r="A13" s="43"/>
      <c r="B13" s="43"/>
      <c r="C13" s="43"/>
      <c r="D13" s="43"/>
      <c r="E13" s="43"/>
      <c r="F13" s="43" t="s">
        <v>272</v>
      </c>
      <c r="G13" s="43" t="s">
        <v>281</v>
      </c>
      <c r="H13" s="43" t="s">
        <v>31</v>
      </c>
      <c r="I13" s="43" t="s">
        <v>282</v>
      </c>
      <c r="J13" s="43" t="s">
        <v>283</v>
      </c>
      <c r="K13" s="43" t="s">
        <v>31</v>
      </c>
      <c r="L13" s="43" t="s">
        <v>284</v>
      </c>
      <c r="M13" s="43" t="s">
        <v>285</v>
      </c>
      <c r="N13" s="43" t="s">
        <v>31</v>
      </c>
      <c r="O13" s="43" t="s">
        <v>286</v>
      </c>
      <c r="P13" s="43" t="s">
        <v>287</v>
      </c>
      <c r="Q13" s="43" t="s">
        <v>31</v>
      </c>
      <c r="R13" s="43" t="s">
        <v>288</v>
      </c>
      <c r="S13" s="43" t="s">
        <v>289</v>
      </c>
      <c r="T13" s="43" t="s">
        <v>31</v>
      </c>
      <c r="U13" s="43" t="s">
        <v>290</v>
      </c>
      <c r="V13" s="43" t="s">
        <v>291</v>
      </c>
      <c r="W13" s="43" t="s">
        <v>31</v>
      </c>
      <c r="X13" s="43" t="s">
        <v>284</v>
      </c>
      <c r="Y13" s="43" t="s">
        <v>285</v>
      </c>
      <c r="Z13" s="43" t="s">
        <v>31</v>
      </c>
      <c r="AA13" s="43" t="s">
        <v>286</v>
      </c>
      <c r="AB13" s="43" t="s">
        <v>287</v>
      </c>
      <c r="AC13" s="43" t="s">
        <v>31</v>
      </c>
      <c r="AD13" s="43" t="s">
        <v>288</v>
      </c>
      <c r="AE13" s="43" t="s">
        <v>289</v>
      </c>
      <c r="AF13" s="43" t="s">
        <v>31</v>
      </c>
      <c r="AG13" s="43" t="s">
        <v>290</v>
      </c>
      <c r="AH13" s="43" t="s">
        <v>291</v>
      </c>
    </row>
    <row r="14" spans="1:34">
      <c r="A14" s="43"/>
      <c r="B14" s="43"/>
      <c r="C14" s="43"/>
      <c r="D14" s="43"/>
      <c r="E14" s="43"/>
      <c r="F14" s="43" t="s">
        <v>234</v>
      </c>
      <c r="G14" s="43" t="s">
        <v>292</v>
      </c>
      <c r="H14" s="43" t="s">
        <v>32</v>
      </c>
      <c r="I14" s="43" t="s">
        <v>293</v>
      </c>
      <c r="J14" s="43" t="s">
        <v>269</v>
      </c>
      <c r="K14" s="43" t="s">
        <v>32</v>
      </c>
      <c r="L14" s="43" t="s">
        <v>294</v>
      </c>
      <c r="M14" s="43" t="s">
        <v>295</v>
      </c>
      <c r="N14" s="43" t="s">
        <v>32</v>
      </c>
      <c r="O14" s="43" t="s">
        <v>296</v>
      </c>
      <c r="P14" s="43" t="s">
        <v>297</v>
      </c>
      <c r="Q14" s="43" t="s">
        <v>32</v>
      </c>
      <c r="R14" s="43" t="s">
        <v>298</v>
      </c>
      <c r="S14" s="43" t="s">
        <v>299</v>
      </c>
      <c r="T14" s="43" t="s">
        <v>32</v>
      </c>
      <c r="U14" s="43" t="s">
        <v>300</v>
      </c>
      <c r="V14" s="43" t="s">
        <v>301</v>
      </c>
      <c r="W14" s="43" t="s">
        <v>32</v>
      </c>
      <c r="X14" s="43" t="s">
        <v>294</v>
      </c>
      <c r="Y14" s="43" t="s">
        <v>295</v>
      </c>
      <c r="Z14" s="43" t="s">
        <v>32</v>
      </c>
      <c r="AA14" s="43" t="s">
        <v>296</v>
      </c>
      <c r="AB14" s="43" t="s">
        <v>297</v>
      </c>
      <c r="AC14" s="43" t="s">
        <v>32</v>
      </c>
      <c r="AD14" s="43" t="s">
        <v>298</v>
      </c>
      <c r="AE14" s="43" t="s">
        <v>299</v>
      </c>
      <c r="AF14" s="43" t="s">
        <v>32</v>
      </c>
      <c r="AG14" s="43" t="s">
        <v>300</v>
      </c>
      <c r="AH14" s="43" t="s">
        <v>301</v>
      </c>
    </row>
    <row r="15" spans="1:34">
      <c r="A15" s="43"/>
      <c r="B15" s="43"/>
      <c r="C15" s="43"/>
      <c r="D15" s="43"/>
      <c r="E15" s="43"/>
      <c r="F15" s="43" t="s">
        <v>283</v>
      </c>
      <c r="G15" s="43" t="s">
        <v>302</v>
      </c>
      <c r="H15" s="43" t="s">
        <v>33</v>
      </c>
      <c r="I15" s="43" t="s">
        <v>303</v>
      </c>
      <c r="J15" s="43" t="s">
        <v>258</v>
      </c>
      <c r="K15" s="43" t="s">
        <v>33</v>
      </c>
      <c r="L15" s="43" t="s">
        <v>304</v>
      </c>
      <c r="M15" s="43" t="s">
        <v>305</v>
      </c>
      <c r="N15" s="43" t="s">
        <v>33</v>
      </c>
      <c r="O15" s="43" t="s">
        <v>306</v>
      </c>
      <c r="P15" s="43" t="s">
        <v>307</v>
      </c>
      <c r="Q15" s="43" t="s">
        <v>33</v>
      </c>
      <c r="R15" s="43" t="s">
        <v>308</v>
      </c>
      <c r="S15" s="43" t="s">
        <v>309</v>
      </c>
      <c r="T15" s="43" t="s">
        <v>33</v>
      </c>
      <c r="U15" s="43" t="s">
        <v>310</v>
      </c>
      <c r="V15" s="43" t="s">
        <v>311</v>
      </c>
      <c r="W15" s="43" t="s">
        <v>33</v>
      </c>
      <c r="X15" s="43" t="s">
        <v>304</v>
      </c>
      <c r="Y15" s="43" t="s">
        <v>305</v>
      </c>
      <c r="Z15" s="43" t="s">
        <v>33</v>
      </c>
      <c r="AA15" s="43" t="s">
        <v>306</v>
      </c>
      <c r="AB15" s="43" t="s">
        <v>307</v>
      </c>
      <c r="AC15" s="43" t="s">
        <v>33</v>
      </c>
      <c r="AD15" s="43" t="s">
        <v>308</v>
      </c>
      <c r="AE15" s="43" t="s">
        <v>309</v>
      </c>
      <c r="AF15" s="43" t="s">
        <v>33</v>
      </c>
      <c r="AG15" s="43" t="s">
        <v>310</v>
      </c>
      <c r="AH15" s="43" t="s">
        <v>311</v>
      </c>
    </row>
    <row r="16" spans="1:34">
      <c r="A16" s="43"/>
      <c r="B16" s="43"/>
      <c r="C16" s="43"/>
      <c r="D16" s="43"/>
      <c r="E16" s="43"/>
      <c r="F16" s="43" t="s">
        <v>220</v>
      </c>
      <c r="G16" s="43" t="s">
        <v>312</v>
      </c>
      <c r="H16" s="43" t="s">
        <v>34</v>
      </c>
      <c r="I16" s="43" t="s">
        <v>233</v>
      </c>
      <c r="J16" s="43" t="s">
        <v>245</v>
      </c>
      <c r="K16" s="43" t="s">
        <v>34</v>
      </c>
      <c r="L16" s="43" t="s">
        <v>313</v>
      </c>
      <c r="M16" s="43" t="s">
        <v>314</v>
      </c>
      <c r="N16" s="43" t="s">
        <v>34</v>
      </c>
      <c r="O16" s="43" t="s">
        <v>315</v>
      </c>
      <c r="P16" s="43" t="s">
        <v>316</v>
      </c>
      <c r="Q16" s="43" t="s">
        <v>34</v>
      </c>
      <c r="R16" s="43" t="s">
        <v>317</v>
      </c>
      <c r="S16" s="43" t="s">
        <v>318</v>
      </c>
      <c r="T16" s="43" t="s">
        <v>34</v>
      </c>
      <c r="U16" s="43" t="s">
        <v>319</v>
      </c>
      <c r="V16" s="43" t="s">
        <v>320</v>
      </c>
      <c r="W16" s="43" t="s">
        <v>34</v>
      </c>
      <c r="X16" s="43" t="s">
        <v>313</v>
      </c>
      <c r="Y16" s="43" t="s">
        <v>314</v>
      </c>
      <c r="Z16" s="43" t="s">
        <v>34</v>
      </c>
      <c r="AA16" s="43" t="s">
        <v>315</v>
      </c>
      <c r="AB16" s="43" t="s">
        <v>316</v>
      </c>
      <c r="AC16" s="43" t="s">
        <v>34</v>
      </c>
      <c r="AD16" s="43" t="s">
        <v>317</v>
      </c>
      <c r="AE16" s="43" t="s">
        <v>318</v>
      </c>
      <c r="AF16" s="43" t="s">
        <v>34</v>
      </c>
      <c r="AG16" s="43" t="s">
        <v>319</v>
      </c>
      <c r="AH16" s="43" t="s">
        <v>320</v>
      </c>
    </row>
    <row r="17" spans="1:34">
      <c r="A17" s="43"/>
      <c r="B17" s="43"/>
      <c r="C17" s="43"/>
      <c r="D17" s="43"/>
      <c r="E17" s="43"/>
      <c r="F17" s="43" t="s">
        <v>233</v>
      </c>
      <c r="G17" s="43" t="s">
        <v>321</v>
      </c>
      <c r="H17" s="43" t="s">
        <v>35</v>
      </c>
      <c r="I17" s="43" t="s">
        <v>247</v>
      </c>
      <c r="J17" s="43" t="s">
        <v>221</v>
      </c>
      <c r="K17" s="43" t="s">
        <v>35</v>
      </c>
      <c r="L17" s="43" t="s">
        <v>322</v>
      </c>
      <c r="M17" s="43" t="s">
        <v>323</v>
      </c>
      <c r="N17" s="43" t="s">
        <v>35</v>
      </c>
      <c r="O17" s="43" t="s">
        <v>324</v>
      </c>
      <c r="P17" s="43" t="s">
        <v>325</v>
      </c>
      <c r="Q17" s="43" t="s">
        <v>35</v>
      </c>
      <c r="R17" s="43" t="s">
        <v>326</v>
      </c>
      <c r="S17" s="43" t="s">
        <v>327</v>
      </c>
      <c r="T17" s="43" t="s">
        <v>35</v>
      </c>
      <c r="U17" s="43" t="s">
        <v>328</v>
      </c>
      <c r="V17" s="43" t="s">
        <v>329</v>
      </c>
      <c r="W17" s="43" t="s">
        <v>35</v>
      </c>
      <c r="X17" s="43" t="s">
        <v>322</v>
      </c>
      <c r="Y17" s="43" t="s">
        <v>323</v>
      </c>
      <c r="Z17" s="43" t="s">
        <v>35</v>
      </c>
      <c r="AA17" s="43" t="s">
        <v>324</v>
      </c>
      <c r="AB17" s="43" t="s">
        <v>325</v>
      </c>
      <c r="AC17" s="43" t="s">
        <v>35</v>
      </c>
      <c r="AD17" s="43" t="s">
        <v>326</v>
      </c>
      <c r="AE17" s="43" t="s">
        <v>327</v>
      </c>
      <c r="AF17" s="43" t="s">
        <v>35</v>
      </c>
      <c r="AG17" s="43" t="s">
        <v>328</v>
      </c>
      <c r="AH17" s="43" t="s">
        <v>329</v>
      </c>
    </row>
    <row r="18" spans="1:34">
      <c r="A18" s="43"/>
      <c r="B18" s="43"/>
      <c r="C18" s="43"/>
      <c r="D18" s="43"/>
      <c r="E18" s="43"/>
      <c r="F18" s="43" t="s">
        <v>247</v>
      </c>
      <c r="G18" s="43" t="s">
        <v>330</v>
      </c>
      <c r="H18" s="43" t="s">
        <v>36</v>
      </c>
      <c r="I18" s="43" t="s">
        <v>220</v>
      </c>
      <c r="J18" s="43" t="s">
        <v>234</v>
      </c>
      <c r="K18" s="43" t="s">
        <v>36</v>
      </c>
      <c r="L18" s="43" t="s">
        <v>331</v>
      </c>
      <c r="M18" s="43" t="s">
        <v>332</v>
      </c>
      <c r="N18" s="43" t="s">
        <v>36</v>
      </c>
      <c r="O18" s="43" t="s">
        <v>333</v>
      </c>
      <c r="P18" s="43" t="s">
        <v>334</v>
      </c>
      <c r="Q18" s="43" t="s">
        <v>36</v>
      </c>
      <c r="R18" s="43" t="s">
        <v>335</v>
      </c>
      <c r="S18" s="43" t="s">
        <v>336</v>
      </c>
      <c r="T18" s="43" t="s">
        <v>36</v>
      </c>
      <c r="U18" s="43" t="s">
        <v>337</v>
      </c>
      <c r="V18" s="43" t="s">
        <v>338</v>
      </c>
      <c r="W18" s="43" t="s">
        <v>36</v>
      </c>
      <c r="X18" s="43" t="s">
        <v>331</v>
      </c>
      <c r="Y18" s="43" t="s">
        <v>332</v>
      </c>
      <c r="Z18" s="43" t="s">
        <v>36</v>
      </c>
      <c r="AA18" s="43" t="s">
        <v>333</v>
      </c>
      <c r="AB18" s="43" t="s">
        <v>334</v>
      </c>
      <c r="AC18" s="43" t="s">
        <v>36</v>
      </c>
      <c r="AD18" s="43" t="s">
        <v>335</v>
      </c>
      <c r="AE18" s="43" t="s">
        <v>336</v>
      </c>
      <c r="AF18" s="43" t="s">
        <v>36</v>
      </c>
      <c r="AG18" s="43" t="s">
        <v>337</v>
      </c>
      <c r="AH18" s="43" t="s">
        <v>338</v>
      </c>
    </row>
    <row r="19" spans="1:34">
      <c r="A19" s="43"/>
      <c r="B19" s="43"/>
      <c r="C19" s="43"/>
      <c r="D19" s="43"/>
      <c r="E19" s="43"/>
      <c r="F19" s="43" t="s">
        <v>260</v>
      </c>
      <c r="G19" s="43" t="s">
        <v>339</v>
      </c>
      <c r="H19" s="43" t="s">
        <v>37</v>
      </c>
      <c r="I19" s="43" t="s">
        <v>340</v>
      </c>
      <c r="J19" s="43" t="s">
        <v>218</v>
      </c>
      <c r="K19" s="43" t="s">
        <v>37</v>
      </c>
      <c r="L19" s="43" t="s">
        <v>341</v>
      </c>
      <c r="M19" s="43" t="s">
        <v>342</v>
      </c>
      <c r="N19" s="43" t="s">
        <v>37</v>
      </c>
      <c r="O19" s="43" t="s">
        <v>343</v>
      </c>
      <c r="P19" s="43" t="s">
        <v>344</v>
      </c>
      <c r="Q19" s="43" t="s">
        <v>37</v>
      </c>
      <c r="R19" s="43" t="s">
        <v>345</v>
      </c>
      <c r="S19" s="43" t="s">
        <v>346</v>
      </c>
      <c r="T19" s="43" t="s">
        <v>37</v>
      </c>
      <c r="U19" s="43" t="s">
        <v>347</v>
      </c>
      <c r="V19" s="43" t="s">
        <v>348</v>
      </c>
      <c r="W19" s="43" t="s">
        <v>37</v>
      </c>
      <c r="X19" s="43" t="s">
        <v>341</v>
      </c>
      <c r="Y19" s="43" t="s">
        <v>342</v>
      </c>
      <c r="Z19" s="43" t="s">
        <v>37</v>
      </c>
      <c r="AA19" s="43" t="s">
        <v>343</v>
      </c>
      <c r="AB19" s="43" t="s">
        <v>344</v>
      </c>
      <c r="AC19" s="43" t="s">
        <v>37</v>
      </c>
      <c r="AD19" s="43" t="s">
        <v>345</v>
      </c>
      <c r="AE19" s="43" t="s">
        <v>346</v>
      </c>
      <c r="AF19" s="43" t="s">
        <v>37</v>
      </c>
      <c r="AG19" s="43" t="s">
        <v>347</v>
      </c>
      <c r="AH19" s="43" t="s">
        <v>348</v>
      </c>
    </row>
    <row r="20" spans="1:34">
      <c r="A20" s="43"/>
      <c r="B20" s="43"/>
      <c r="C20" s="43"/>
      <c r="D20" s="43"/>
      <c r="E20" s="43"/>
      <c r="F20" s="43" t="s">
        <v>271</v>
      </c>
      <c r="G20" s="43" t="s">
        <v>349</v>
      </c>
      <c r="H20" s="43" t="s">
        <v>38</v>
      </c>
      <c r="I20" s="43" t="s">
        <v>350</v>
      </c>
      <c r="J20" s="43" t="s">
        <v>272</v>
      </c>
      <c r="K20" s="43" t="s">
        <v>38</v>
      </c>
      <c r="L20" s="43" t="s">
        <v>351</v>
      </c>
      <c r="M20" s="43" t="s">
        <v>352</v>
      </c>
      <c r="N20" s="43" t="s">
        <v>38</v>
      </c>
      <c r="O20" s="43" t="s">
        <v>353</v>
      </c>
      <c r="P20" s="43" t="s">
        <v>354</v>
      </c>
      <c r="Q20" s="43" t="s">
        <v>38</v>
      </c>
      <c r="R20" s="43" t="s">
        <v>355</v>
      </c>
      <c r="S20" s="43" t="s">
        <v>356</v>
      </c>
      <c r="T20" s="43" t="s">
        <v>38</v>
      </c>
      <c r="U20" s="43" t="s">
        <v>357</v>
      </c>
      <c r="V20" s="43" t="s">
        <v>358</v>
      </c>
      <c r="W20" s="43" t="s">
        <v>38</v>
      </c>
      <c r="X20" s="43" t="s">
        <v>351</v>
      </c>
      <c r="Y20" s="43" t="s">
        <v>352</v>
      </c>
      <c r="Z20" s="43" t="s">
        <v>38</v>
      </c>
      <c r="AA20" s="43" t="s">
        <v>353</v>
      </c>
      <c r="AB20" s="43" t="s">
        <v>354</v>
      </c>
      <c r="AC20" s="43" t="s">
        <v>38</v>
      </c>
      <c r="AD20" s="43" t="s">
        <v>355</v>
      </c>
      <c r="AE20" s="43" t="s">
        <v>356</v>
      </c>
      <c r="AF20" s="43" t="s">
        <v>38</v>
      </c>
      <c r="AG20" s="43" t="s">
        <v>359</v>
      </c>
      <c r="AH20" s="43" t="s">
        <v>360</v>
      </c>
    </row>
    <row r="21" spans="1:34">
      <c r="A21" s="43"/>
      <c r="B21" s="43"/>
      <c r="C21" s="43"/>
      <c r="D21" s="43"/>
      <c r="E21" s="43"/>
      <c r="F21" s="43" t="s">
        <v>340</v>
      </c>
      <c r="G21" s="43" t="s">
        <v>361</v>
      </c>
      <c r="H21" s="43" t="s">
        <v>39</v>
      </c>
      <c r="I21" s="43" t="s">
        <v>293</v>
      </c>
      <c r="J21" s="43" t="s">
        <v>258</v>
      </c>
      <c r="K21" s="43" t="s">
        <v>39</v>
      </c>
      <c r="L21" s="43" t="s">
        <v>362</v>
      </c>
      <c r="M21" s="43" t="s">
        <v>363</v>
      </c>
      <c r="N21" s="43" t="s">
        <v>39</v>
      </c>
      <c r="O21" s="43" t="s">
        <v>364</v>
      </c>
      <c r="P21" s="43" t="s">
        <v>365</v>
      </c>
      <c r="Q21" s="43" t="s">
        <v>39</v>
      </c>
      <c r="R21" s="43" t="s">
        <v>366</v>
      </c>
      <c r="S21" s="43" t="s">
        <v>367</v>
      </c>
      <c r="T21" s="43" t="s">
        <v>39</v>
      </c>
      <c r="U21" s="43" t="s">
        <v>368</v>
      </c>
      <c r="V21" s="43" t="s">
        <v>369</v>
      </c>
      <c r="W21" s="43" t="s">
        <v>39</v>
      </c>
      <c r="X21" s="43" t="s">
        <v>362</v>
      </c>
      <c r="Y21" s="43" t="s">
        <v>363</v>
      </c>
      <c r="Z21" s="43" t="s">
        <v>39</v>
      </c>
      <c r="AA21" s="43" t="s">
        <v>364</v>
      </c>
      <c r="AB21" s="43" t="s">
        <v>365</v>
      </c>
      <c r="AC21" s="43" t="s">
        <v>39</v>
      </c>
      <c r="AD21" s="43" t="s">
        <v>366</v>
      </c>
      <c r="AE21" s="43" t="s">
        <v>367</v>
      </c>
      <c r="AF21" s="43" t="s">
        <v>39</v>
      </c>
      <c r="AG21" s="43" t="s">
        <v>368</v>
      </c>
      <c r="AH21" s="43" t="s">
        <v>369</v>
      </c>
    </row>
    <row r="22" spans="1:34">
      <c r="A22" s="43"/>
      <c r="B22" s="43"/>
      <c r="C22" s="43"/>
      <c r="D22" s="43"/>
      <c r="E22" s="43"/>
      <c r="F22" s="43" t="s">
        <v>282</v>
      </c>
      <c r="G22" s="43" t="s">
        <v>370</v>
      </c>
      <c r="H22" s="43" t="s">
        <v>40</v>
      </c>
      <c r="I22" s="43" t="s">
        <v>303</v>
      </c>
      <c r="J22" s="43" t="s">
        <v>283</v>
      </c>
      <c r="K22" s="43" t="s">
        <v>40</v>
      </c>
      <c r="L22" s="43" t="s">
        <v>371</v>
      </c>
      <c r="M22" s="43" t="s">
        <v>372</v>
      </c>
      <c r="N22" s="43" t="s">
        <v>40</v>
      </c>
      <c r="O22" s="43" t="s">
        <v>373</v>
      </c>
      <c r="P22" s="43" t="s">
        <v>374</v>
      </c>
      <c r="Q22" s="43" t="s">
        <v>40</v>
      </c>
      <c r="R22" s="43" t="s">
        <v>375</v>
      </c>
      <c r="S22" s="43" t="s">
        <v>376</v>
      </c>
      <c r="T22" s="43" t="s">
        <v>40</v>
      </c>
      <c r="U22" s="43" t="s">
        <v>377</v>
      </c>
      <c r="V22" s="43" t="s">
        <v>378</v>
      </c>
      <c r="W22" s="43" t="s">
        <v>40</v>
      </c>
      <c r="X22" s="43" t="s">
        <v>371</v>
      </c>
      <c r="Y22" s="43" t="s">
        <v>372</v>
      </c>
      <c r="Z22" s="43" t="s">
        <v>40</v>
      </c>
      <c r="AA22" s="43" t="s">
        <v>373</v>
      </c>
      <c r="AB22" s="43" t="s">
        <v>374</v>
      </c>
      <c r="AC22" s="43" t="s">
        <v>40</v>
      </c>
      <c r="AD22" s="43" t="s">
        <v>375</v>
      </c>
      <c r="AE22" s="43" t="s">
        <v>376</v>
      </c>
      <c r="AF22" s="43" t="s">
        <v>40</v>
      </c>
      <c r="AG22" s="43" t="s">
        <v>377</v>
      </c>
      <c r="AH22" s="43" t="s">
        <v>378</v>
      </c>
    </row>
    <row r="23" spans="1:34">
      <c r="A23" s="43"/>
      <c r="B23" s="43"/>
      <c r="C23" s="43"/>
      <c r="D23" s="43"/>
      <c r="E23" s="43"/>
      <c r="F23" s="43" t="s">
        <v>293</v>
      </c>
      <c r="G23" s="43" t="s">
        <v>379</v>
      </c>
      <c r="H23" s="43" t="s">
        <v>41</v>
      </c>
      <c r="I23" s="43" t="s">
        <v>282</v>
      </c>
      <c r="J23" s="43" t="s">
        <v>269</v>
      </c>
      <c r="K23" s="43" t="s">
        <v>41</v>
      </c>
      <c r="L23" s="43" t="s">
        <v>380</v>
      </c>
      <c r="M23" s="43" t="s">
        <v>381</v>
      </c>
      <c r="N23" s="43" t="s">
        <v>41</v>
      </c>
      <c r="O23" s="43" t="s">
        <v>382</v>
      </c>
      <c r="P23" s="43" t="s">
        <v>383</v>
      </c>
      <c r="Q23" s="43" t="s">
        <v>41</v>
      </c>
      <c r="R23" s="43" t="s">
        <v>384</v>
      </c>
      <c r="S23" s="43" t="s">
        <v>385</v>
      </c>
      <c r="T23" s="43" t="s">
        <v>41</v>
      </c>
      <c r="U23" s="43" t="s">
        <v>386</v>
      </c>
      <c r="V23" s="43" t="s">
        <v>387</v>
      </c>
      <c r="W23" s="43" t="s">
        <v>41</v>
      </c>
      <c r="X23" s="43" t="s">
        <v>380</v>
      </c>
      <c r="Y23" s="43" t="s">
        <v>381</v>
      </c>
      <c r="Z23" s="43" t="s">
        <v>41</v>
      </c>
      <c r="AA23" s="43" t="s">
        <v>382</v>
      </c>
      <c r="AB23" s="43" t="s">
        <v>383</v>
      </c>
      <c r="AC23" s="43" t="s">
        <v>41</v>
      </c>
      <c r="AD23" s="43" t="s">
        <v>384</v>
      </c>
      <c r="AE23" s="43" t="s">
        <v>385</v>
      </c>
      <c r="AF23" s="43" t="s">
        <v>41</v>
      </c>
      <c r="AG23" s="43" t="s">
        <v>386</v>
      </c>
      <c r="AH23" s="43" t="s">
        <v>387</v>
      </c>
    </row>
    <row r="24" spans="1:34">
      <c r="A24" s="43"/>
      <c r="B24" s="43"/>
      <c r="C24" s="43"/>
      <c r="D24" s="43"/>
      <c r="E24" s="43"/>
      <c r="F24" s="43" t="s">
        <v>350</v>
      </c>
      <c r="G24" s="43" t="s">
        <v>388</v>
      </c>
      <c r="H24" s="43" t="s">
        <v>42</v>
      </c>
      <c r="I24" s="43" t="s">
        <v>247</v>
      </c>
      <c r="J24" s="43" t="s">
        <v>234</v>
      </c>
      <c r="K24" s="43" t="s">
        <v>42</v>
      </c>
      <c r="L24" s="43" t="s">
        <v>389</v>
      </c>
      <c r="M24" s="43" t="s">
        <v>390</v>
      </c>
      <c r="N24" s="43" t="s">
        <v>42</v>
      </c>
      <c r="O24" s="43" t="s">
        <v>391</v>
      </c>
      <c r="P24" s="43" t="s">
        <v>392</v>
      </c>
      <c r="Q24" s="43" t="s">
        <v>42</v>
      </c>
      <c r="R24" s="43" t="s">
        <v>393</v>
      </c>
      <c r="S24" s="43" t="s">
        <v>394</v>
      </c>
      <c r="T24" s="43" t="s">
        <v>42</v>
      </c>
      <c r="U24" s="43" t="s">
        <v>395</v>
      </c>
      <c r="V24" s="43" t="s">
        <v>396</v>
      </c>
      <c r="W24" s="43" t="s">
        <v>42</v>
      </c>
      <c r="X24" s="43" t="s">
        <v>389</v>
      </c>
      <c r="Y24" s="43" t="s">
        <v>390</v>
      </c>
      <c r="Z24" s="43" t="s">
        <v>42</v>
      </c>
      <c r="AA24" s="43" t="s">
        <v>391</v>
      </c>
      <c r="AB24" s="43" t="s">
        <v>392</v>
      </c>
      <c r="AC24" s="43" t="s">
        <v>42</v>
      </c>
      <c r="AD24" s="43" t="s">
        <v>393</v>
      </c>
      <c r="AE24" s="43" t="s">
        <v>394</v>
      </c>
      <c r="AF24" s="43" t="s">
        <v>42</v>
      </c>
      <c r="AG24" s="43" t="s">
        <v>395</v>
      </c>
      <c r="AH24" s="43" t="s">
        <v>396</v>
      </c>
    </row>
    <row r="25" spans="1:34">
      <c r="A25" s="43"/>
      <c r="B25" s="43"/>
      <c r="C25" s="43"/>
      <c r="D25" s="43"/>
      <c r="E25" s="43"/>
      <c r="F25" s="43" t="s">
        <v>303</v>
      </c>
      <c r="G25" s="43" t="s">
        <v>397</v>
      </c>
      <c r="H25" s="43" t="s">
        <v>43</v>
      </c>
      <c r="I25" s="43" t="s">
        <v>220</v>
      </c>
      <c r="J25" s="43" t="s">
        <v>245</v>
      </c>
      <c r="K25" s="43" t="s">
        <v>43</v>
      </c>
      <c r="L25" s="43" t="s">
        <v>398</v>
      </c>
      <c r="M25" s="43" t="s">
        <v>399</v>
      </c>
      <c r="N25" s="43" t="s">
        <v>43</v>
      </c>
      <c r="O25" s="43" t="s">
        <v>400</v>
      </c>
      <c r="P25" s="43" t="s">
        <v>401</v>
      </c>
      <c r="Q25" s="43" t="s">
        <v>43</v>
      </c>
      <c r="R25" s="43" t="s">
        <v>402</v>
      </c>
      <c r="S25" s="43" t="s">
        <v>403</v>
      </c>
      <c r="T25" s="43" t="s">
        <v>43</v>
      </c>
      <c r="U25" s="43" t="s">
        <v>404</v>
      </c>
      <c r="V25" s="43" t="s">
        <v>405</v>
      </c>
      <c r="W25" s="43" t="s">
        <v>43</v>
      </c>
      <c r="X25" s="43" t="s">
        <v>398</v>
      </c>
      <c r="Y25" s="43" t="s">
        <v>399</v>
      </c>
      <c r="Z25" s="43" t="s">
        <v>43</v>
      </c>
      <c r="AA25" s="43" t="s">
        <v>400</v>
      </c>
      <c r="AB25" s="43" t="s">
        <v>401</v>
      </c>
      <c r="AC25" s="43" t="s">
        <v>43</v>
      </c>
      <c r="AD25" s="43" t="s">
        <v>402</v>
      </c>
      <c r="AE25" s="43" t="s">
        <v>403</v>
      </c>
      <c r="AF25" s="43" t="s">
        <v>43</v>
      </c>
      <c r="AG25" s="43" t="s">
        <v>404</v>
      </c>
      <c r="AH25" s="43" t="s">
        <v>405</v>
      </c>
    </row>
    <row r="26" spans="1:34">
      <c r="A26" s="43"/>
      <c r="B26" s="43"/>
      <c r="C26" s="43"/>
      <c r="D26" s="43"/>
      <c r="E26" s="43"/>
      <c r="F26" s="43" t="s">
        <v>406</v>
      </c>
      <c r="G26" s="43" t="s">
        <v>407</v>
      </c>
      <c r="H26" s="43" t="s">
        <v>44</v>
      </c>
      <c r="I26" s="43" t="s">
        <v>233</v>
      </c>
      <c r="J26" s="43" t="s">
        <v>221</v>
      </c>
      <c r="K26" s="43" t="s">
        <v>44</v>
      </c>
      <c r="L26" s="43" t="s">
        <v>408</v>
      </c>
      <c r="M26" s="43" t="s">
        <v>409</v>
      </c>
      <c r="N26" s="43" t="s">
        <v>44</v>
      </c>
      <c r="O26" s="43" t="s">
        <v>410</v>
      </c>
      <c r="P26" s="43" t="s">
        <v>411</v>
      </c>
      <c r="Q26" s="43" t="s">
        <v>44</v>
      </c>
      <c r="R26" s="43" t="s">
        <v>412</v>
      </c>
      <c r="S26" s="43" t="s">
        <v>413</v>
      </c>
      <c r="T26" s="43" t="s">
        <v>44</v>
      </c>
      <c r="U26" s="43" t="s">
        <v>414</v>
      </c>
      <c r="V26" s="43" t="s">
        <v>415</v>
      </c>
      <c r="W26" s="43" t="s">
        <v>44</v>
      </c>
      <c r="X26" s="43" t="s">
        <v>408</v>
      </c>
      <c r="Y26" s="43" t="s">
        <v>409</v>
      </c>
      <c r="Z26" s="43" t="s">
        <v>44</v>
      </c>
      <c r="AA26" s="43" t="s">
        <v>410</v>
      </c>
      <c r="AB26" s="43" t="s">
        <v>411</v>
      </c>
      <c r="AC26" s="43" t="s">
        <v>44</v>
      </c>
      <c r="AD26" s="43" t="s">
        <v>412</v>
      </c>
      <c r="AE26" s="43" t="s">
        <v>413</v>
      </c>
      <c r="AF26" s="43" t="s">
        <v>44</v>
      </c>
      <c r="AG26" s="43" t="s">
        <v>414</v>
      </c>
      <c r="AH26" s="43" t="s">
        <v>415</v>
      </c>
    </row>
    <row r="27" spans="1:34">
      <c r="A27" s="43"/>
      <c r="B27" s="43"/>
      <c r="C27" s="43"/>
      <c r="D27" s="43"/>
      <c r="E27" s="43"/>
      <c r="F27" s="43" t="s">
        <v>416</v>
      </c>
      <c r="G27" s="43" t="s">
        <v>417</v>
      </c>
      <c r="H27" s="43" t="s">
        <v>45</v>
      </c>
      <c r="I27" s="43" t="s">
        <v>416</v>
      </c>
      <c r="J27" s="43" t="s">
        <v>218</v>
      </c>
      <c r="K27" s="43" t="s">
        <v>45</v>
      </c>
      <c r="L27" s="43" t="s">
        <v>418</v>
      </c>
      <c r="M27" s="43" t="s">
        <v>419</v>
      </c>
      <c r="N27" s="43" t="s">
        <v>45</v>
      </c>
      <c r="O27" s="43" t="s">
        <v>420</v>
      </c>
      <c r="P27" s="43" t="s">
        <v>421</v>
      </c>
      <c r="Q27" s="43" t="s">
        <v>45</v>
      </c>
      <c r="R27" s="43" t="s">
        <v>422</v>
      </c>
      <c r="S27" s="43" t="s">
        <v>423</v>
      </c>
      <c r="T27" s="43" t="s">
        <v>45</v>
      </c>
      <c r="U27" s="43" t="s">
        <v>424</v>
      </c>
      <c r="V27" s="43" t="s">
        <v>425</v>
      </c>
      <c r="W27" s="43" t="s">
        <v>45</v>
      </c>
      <c r="X27" s="43" t="s">
        <v>418</v>
      </c>
      <c r="Y27" s="43" t="s">
        <v>419</v>
      </c>
      <c r="Z27" s="43" t="s">
        <v>45</v>
      </c>
      <c r="AA27" s="43" t="s">
        <v>420</v>
      </c>
      <c r="AB27" s="43" t="s">
        <v>421</v>
      </c>
      <c r="AC27" s="43" t="s">
        <v>45</v>
      </c>
      <c r="AD27" s="43" t="s">
        <v>422</v>
      </c>
      <c r="AE27" s="43" t="s">
        <v>423</v>
      </c>
      <c r="AF27" s="43" t="s">
        <v>45</v>
      </c>
      <c r="AG27" s="43" t="s">
        <v>424</v>
      </c>
      <c r="AH27" s="43" t="s">
        <v>425</v>
      </c>
    </row>
    <row r="28" spans="1:34">
      <c r="A28" s="43"/>
      <c r="B28" s="43"/>
      <c r="C28" s="43"/>
      <c r="D28" s="43"/>
      <c r="E28" s="43"/>
      <c r="F28" s="43" t="s">
        <v>222</v>
      </c>
      <c r="G28" s="43" t="s">
        <v>426</v>
      </c>
      <c r="H28" s="43" t="s">
        <v>46</v>
      </c>
      <c r="I28" s="43" t="s">
        <v>406</v>
      </c>
      <c r="J28" s="43" t="s">
        <v>272</v>
      </c>
      <c r="K28" s="43" t="s">
        <v>46</v>
      </c>
      <c r="L28" s="43" t="s">
        <v>427</v>
      </c>
      <c r="M28" s="43" t="s">
        <v>428</v>
      </c>
      <c r="N28" s="43" t="s">
        <v>46</v>
      </c>
      <c r="O28" s="43" t="s">
        <v>429</v>
      </c>
      <c r="P28" s="43" t="s">
        <v>430</v>
      </c>
      <c r="Q28" s="43" t="s">
        <v>46</v>
      </c>
      <c r="R28" s="43" t="s">
        <v>431</v>
      </c>
      <c r="S28" s="43" t="s">
        <v>432</v>
      </c>
      <c r="T28" s="43" t="s">
        <v>46</v>
      </c>
      <c r="U28" s="43" t="s">
        <v>433</v>
      </c>
      <c r="V28" s="43" t="s">
        <v>434</v>
      </c>
      <c r="W28" s="43" t="s">
        <v>46</v>
      </c>
      <c r="X28" s="43" t="s">
        <v>427</v>
      </c>
      <c r="Y28" s="43" t="s">
        <v>428</v>
      </c>
      <c r="Z28" s="43" t="s">
        <v>46</v>
      </c>
      <c r="AA28" s="43" t="s">
        <v>429</v>
      </c>
      <c r="AB28" s="43" t="s">
        <v>430</v>
      </c>
      <c r="AC28" s="43" t="s">
        <v>46</v>
      </c>
      <c r="AD28" s="43" t="s">
        <v>431</v>
      </c>
      <c r="AE28" s="43" t="s">
        <v>432</v>
      </c>
      <c r="AF28" s="43" t="s">
        <v>46</v>
      </c>
      <c r="AG28" s="43" t="s">
        <v>433</v>
      </c>
      <c r="AH28" s="43" t="s">
        <v>434</v>
      </c>
    </row>
    <row r="29" spans="1:34">
      <c r="A29" s="43"/>
      <c r="B29" s="43"/>
      <c r="C29" s="43"/>
      <c r="D29" s="43"/>
      <c r="E29" s="43"/>
      <c r="F29" s="43" t="s">
        <v>235</v>
      </c>
      <c r="G29" s="43" t="s">
        <v>435</v>
      </c>
      <c r="H29" s="43" t="s">
        <v>47</v>
      </c>
      <c r="I29" s="43" t="s">
        <v>303</v>
      </c>
      <c r="J29" s="43" t="s">
        <v>269</v>
      </c>
      <c r="K29" s="43" t="s">
        <v>47</v>
      </c>
      <c r="L29" s="43" t="s">
        <v>436</v>
      </c>
      <c r="M29" s="43" t="s">
        <v>437</v>
      </c>
      <c r="N29" s="43" t="s">
        <v>47</v>
      </c>
      <c r="O29" s="43" t="s">
        <v>438</v>
      </c>
      <c r="P29" s="43" t="s">
        <v>439</v>
      </c>
      <c r="Q29" s="43" t="s">
        <v>47</v>
      </c>
      <c r="R29" s="43" t="s">
        <v>440</v>
      </c>
      <c r="S29" s="43" t="s">
        <v>441</v>
      </c>
      <c r="T29" s="43" t="s">
        <v>47</v>
      </c>
      <c r="U29" s="43" t="s">
        <v>442</v>
      </c>
      <c r="V29" s="43" t="s">
        <v>443</v>
      </c>
      <c r="W29" s="43" t="s">
        <v>47</v>
      </c>
      <c r="X29" s="43" t="s">
        <v>436</v>
      </c>
      <c r="Y29" s="43" t="s">
        <v>437</v>
      </c>
      <c r="Z29" s="43" t="s">
        <v>47</v>
      </c>
      <c r="AA29" s="43" t="s">
        <v>438</v>
      </c>
      <c r="AB29" s="43" t="s">
        <v>439</v>
      </c>
      <c r="AC29" s="43" t="s">
        <v>47</v>
      </c>
      <c r="AD29" s="43" t="s">
        <v>440</v>
      </c>
      <c r="AE29" s="43" t="s">
        <v>441</v>
      </c>
      <c r="AF29" s="43" t="s">
        <v>47</v>
      </c>
      <c r="AG29" s="43" t="s">
        <v>442</v>
      </c>
      <c r="AH29" s="43" t="s">
        <v>443</v>
      </c>
    </row>
    <row r="30" spans="1:34">
      <c r="A30" s="43"/>
      <c r="B30" s="43"/>
      <c r="C30" s="43"/>
      <c r="D30" s="43"/>
      <c r="E30" s="43"/>
      <c r="F30" s="43" t="s">
        <v>248</v>
      </c>
      <c r="G30" s="43" t="s">
        <v>444</v>
      </c>
      <c r="H30" s="43" t="s">
        <v>48</v>
      </c>
      <c r="I30" s="43" t="s">
        <v>282</v>
      </c>
      <c r="J30" s="43" t="s">
        <v>258</v>
      </c>
      <c r="K30" s="43" t="s">
        <v>48</v>
      </c>
      <c r="L30" s="43" t="s">
        <v>445</v>
      </c>
      <c r="M30" s="43" t="s">
        <v>446</v>
      </c>
      <c r="N30" s="43" t="s">
        <v>48</v>
      </c>
      <c r="O30" s="43" t="s">
        <v>447</v>
      </c>
      <c r="P30" s="43" t="s">
        <v>448</v>
      </c>
      <c r="Q30" s="43" t="s">
        <v>48</v>
      </c>
      <c r="R30" s="43" t="s">
        <v>449</v>
      </c>
      <c r="S30" s="43" t="s">
        <v>450</v>
      </c>
      <c r="T30" s="43" t="s">
        <v>48</v>
      </c>
      <c r="U30" s="43" t="s">
        <v>451</v>
      </c>
      <c r="V30" s="43" t="s">
        <v>452</v>
      </c>
      <c r="W30" s="43" t="s">
        <v>48</v>
      </c>
      <c r="X30" s="43" t="s">
        <v>445</v>
      </c>
      <c r="Y30" s="43" t="s">
        <v>446</v>
      </c>
      <c r="Z30" s="43" t="s">
        <v>48</v>
      </c>
      <c r="AA30" s="43" t="s">
        <v>447</v>
      </c>
      <c r="AB30" s="43" t="s">
        <v>448</v>
      </c>
      <c r="AC30" s="43" t="s">
        <v>48</v>
      </c>
      <c r="AD30" s="43" t="s">
        <v>449</v>
      </c>
      <c r="AE30" s="43" t="s">
        <v>450</v>
      </c>
      <c r="AF30" s="43" t="s">
        <v>48</v>
      </c>
      <c r="AG30" s="43" t="s">
        <v>451</v>
      </c>
      <c r="AH30" s="43" t="s">
        <v>452</v>
      </c>
    </row>
    <row r="31" spans="1:34">
      <c r="A31" s="43"/>
      <c r="B31" s="43"/>
      <c r="C31" s="43"/>
      <c r="D31" s="43"/>
      <c r="E31" s="43"/>
      <c r="F31" s="43" t="s">
        <v>261</v>
      </c>
      <c r="G31" s="43" t="s">
        <v>453</v>
      </c>
      <c r="H31" s="43" t="s">
        <v>49</v>
      </c>
      <c r="I31" s="43" t="s">
        <v>293</v>
      </c>
      <c r="J31" s="43" t="s">
        <v>283</v>
      </c>
      <c r="K31" s="43" t="s">
        <v>49</v>
      </c>
      <c r="L31" s="43" t="s">
        <v>454</v>
      </c>
      <c r="M31" s="43" t="s">
        <v>455</v>
      </c>
      <c r="N31" s="43" t="s">
        <v>49</v>
      </c>
      <c r="O31" s="43" t="s">
        <v>456</v>
      </c>
      <c r="P31" s="43" t="s">
        <v>457</v>
      </c>
      <c r="Q31" s="43" t="s">
        <v>49</v>
      </c>
      <c r="R31" s="43" t="s">
        <v>458</v>
      </c>
      <c r="S31" s="43" t="s">
        <v>459</v>
      </c>
      <c r="T31" s="43" t="s">
        <v>49</v>
      </c>
      <c r="U31" s="43" t="s">
        <v>460</v>
      </c>
      <c r="V31" s="43" t="s">
        <v>461</v>
      </c>
      <c r="W31" s="43" t="s">
        <v>49</v>
      </c>
      <c r="X31" s="43" t="s">
        <v>454</v>
      </c>
      <c r="Y31" s="43" t="s">
        <v>455</v>
      </c>
      <c r="Z31" s="43" t="s">
        <v>49</v>
      </c>
      <c r="AA31" s="43" t="s">
        <v>456</v>
      </c>
      <c r="AB31" s="43" t="s">
        <v>457</v>
      </c>
      <c r="AC31" s="43" t="s">
        <v>49</v>
      </c>
      <c r="AD31" s="43" t="s">
        <v>458</v>
      </c>
      <c r="AE31" s="43" t="s">
        <v>459</v>
      </c>
      <c r="AF31" s="43" t="s">
        <v>49</v>
      </c>
      <c r="AG31" s="43" t="s">
        <v>460</v>
      </c>
      <c r="AH31" s="43" t="s">
        <v>461</v>
      </c>
    </row>
    <row r="32" spans="1:34">
      <c r="A32" s="43"/>
      <c r="B32" s="43"/>
      <c r="C32" s="43"/>
      <c r="D32" s="43"/>
      <c r="E32" s="43"/>
      <c r="F32" s="43" t="s">
        <v>273</v>
      </c>
      <c r="G32" s="43" t="s">
        <v>462</v>
      </c>
      <c r="H32" s="43" t="s">
        <v>50</v>
      </c>
      <c r="I32" s="43" t="s">
        <v>260</v>
      </c>
      <c r="J32" s="43" t="s">
        <v>221</v>
      </c>
      <c r="K32" s="43" t="s">
        <v>50</v>
      </c>
      <c r="L32" s="43" t="s">
        <v>463</v>
      </c>
      <c r="M32" s="43" t="s">
        <v>464</v>
      </c>
      <c r="N32" s="43" t="s">
        <v>50</v>
      </c>
      <c r="O32" s="43" t="s">
        <v>465</v>
      </c>
      <c r="P32" s="43" t="s">
        <v>466</v>
      </c>
      <c r="Q32" s="43" t="s">
        <v>50</v>
      </c>
      <c r="R32" s="43" t="s">
        <v>467</v>
      </c>
      <c r="S32" s="43" t="s">
        <v>468</v>
      </c>
      <c r="T32" s="43" t="s">
        <v>50</v>
      </c>
      <c r="U32" s="43" t="s">
        <v>469</v>
      </c>
      <c r="V32" s="43" t="s">
        <v>470</v>
      </c>
      <c r="W32" s="43" t="s">
        <v>50</v>
      </c>
      <c r="X32" s="43" t="s">
        <v>463</v>
      </c>
      <c r="Y32" s="43" t="s">
        <v>464</v>
      </c>
      <c r="Z32" s="43" t="s">
        <v>50</v>
      </c>
      <c r="AA32" s="43" t="s">
        <v>465</v>
      </c>
      <c r="AB32" s="43" t="s">
        <v>466</v>
      </c>
      <c r="AC32" s="43" t="s">
        <v>50</v>
      </c>
      <c r="AD32" s="43" t="s">
        <v>467</v>
      </c>
      <c r="AE32" s="43" t="s">
        <v>468</v>
      </c>
      <c r="AF32" s="43" t="s">
        <v>50</v>
      </c>
      <c r="AG32" s="43" t="s">
        <v>469</v>
      </c>
      <c r="AH32" s="43" t="s">
        <v>470</v>
      </c>
    </row>
    <row r="33" spans="1:34">
      <c r="A33" s="43"/>
      <c r="B33" s="43"/>
      <c r="C33" s="43"/>
      <c r="D33" s="43"/>
      <c r="E33" s="43"/>
      <c r="F33" s="43" t="s">
        <v>284</v>
      </c>
      <c r="G33" s="43" t="s">
        <v>471</v>
      </c>
      <c r="H33" s="43" t="s">
        <v>51</v>
      </c>
      <c r="I33" s="43" t="s">
        <v>340</v>
      </c>
      <c r="J33" s="43" t="s">
        <v>234</v>
      </c>
      <c r="K33" s="43" t="s">
        <v>51</v>
      </c>
      <c r="L33" s="43" t="s">
        <v>472</v>
      </c>
      <c r="M33" s="43" t="s">
        <v>473</v>
      </c>
      <c r="N33" s="43" t="s">
        <v>51</v>
      </c>
      <c r="O33" s="43" t="s">
        <v>474</v>
      </c>
      <c r="P33" s="43" t="s">
        <v>475</v>
      </c>
      <c r="Q33" s="43" t="s">
        <v>51</v>
      </c>
      <c r="R33" s="43" t="s">
        <v>476</v>
      </c>
      <c r="S33" s="43" t="s">
        <v>477</v>
      </c>
      <c r="T33" s="43" t="s">
        <v>51</v>
      </c>
      <c r="U33" s="43" t="s">
        <v>478</v>
      </c>
      <c r="V33" s="43" t="s">
        <v>479</v>
      </c>
      <c r="W33" s="43" t="s">
        <v>51</v>
      </c>
      <c r="X33" s="43" t="s">
        <v>472</v>
      </c>
      <c r="Y33" s="43" t="s">
        <v>473</v>
      </c>
      <c r="Z33" s="43" t="s">
        <v>51</v>
      </c>
      <c r="AA33" s="43" t="s">
        <v>474</v>
      </c>
      <c r="AB33" s="43" t="s">
        <v>475</v>
      </c>
      <c r="AC33" s="43" t="s">
        <v>51</v>
      </c>
      <c r="AD33" s="43" t="s">
        <v>476</v>
      </c>
      <c r="AE33" s="43" t="s">
        <v>477</v>
      </c>
      <c r="AF33" s="43" t="s">
        <v>51</v>
      </c>
      <c r="AG33" s="43" t="s">
        <v>478</v>
      </c>
      <c r="AH33" s="43" t="s">
        <v>479</v>
      </c>
    </row>
    <row r="34" spans="1:34">
      <c r="A34" s="43"/>
      <c r="B34" s="43"/>
      <c r="C34" s="43"/>
      <c r="D34" s="43"/>
      <c r="E34" s="43"/>
      <c r="F34" s="43" t="s">
        <v>294</v>
      </c>
      <c r="G34" s="43" t="s">
        <v>480</v>
      </c>
      <c r="H34" s="43" t="s">
        <v>52</v>
      </c>
      <c r="I34" s="43" t="s">
        <v>416</v>
      </c>
      <c r="J34" s="43" t="s">
        <v>245</v>
      </c>
      <c r="K34" s="43" t="s">
        <v>52</v>
      </c>
      <c r="L34" s="43" t="s">
        <v>481</v>
      </c>
      <c r="M34" s="43" t="s">
        <v>482</v>
      </c>
      <c r="N34" s="43" t="s">
        <v>52</v>
      </c>
      <c r="O34" s="43" t="s">
        <v>483</v>
      </c>
      <c r="P34" s="43" t="s">
        <v>484</v>
      </c>
      <c r="Q34" s="43" t="s">
        <v>52</v>
      </c>
      <c r="R34" s="43" t="s">
        <v>485</v>
      </c>
      <c r="S34" s="43" t="s">
        <v>486</v>
      </c>
      <c r="T34" s="43" t="s">
        <v>52</v>
      </c>
      <c r="U34" s="43" t="s">
        <v>487</v>
      </c>
      <c r="V34" s="43" t="s">
        <v>488</v>
      </c>
      <c r="W34" s="43" t="s">
        <v>52</v>
      </c>
      <c r="X34" s="43" t="s">
        <v>481</v>
      </c>
      <c r="Y34" s="43" t="s">
        <v>482</v>
      </c>
      <c r="Z34" s="43" t="s">
        <v>52</v>
      </c>
      <c r="AA34" s="43" t="s">
        <v>483</v>
      </c>
      <c r="AB34" s="43" t="s">
        <v>484</v>
      </c>
      <c r="AC34" s="43" t="s">
        <v>52</v>
      </c>
      <c r="AD34" s="43" t="s">
        <v>485</v>
      </c>
      <c r="AE34" s="43" t="s">
        <v>486</v>
      </c>
      <c r="AF34" s="43" t="s">
        <v>52</v>
      </c>
      <c r="AG34" s="43" t="s">
        <v>487</v>
      </c>
      <c r="AH34" s="43" t="s">
        <v>488</v>
      </c>
    </row>
    <row r="35" spans="1:34">
      <c r="A35" s="43"/>
      <c r="B35" s="43"/>
      <c r="C35" s="43"/>
      <c r="D35" s="43"/>
      <c r="E35" s="43"/>
      <c r="F35" s="43" t="s">
        <v>304</v>
      </c>
      <c r="G35" s="43" t="s">
        <v>489</v>
      </c>
      <c r="H35" s="43" t="s">
        <v>53</v>
      </c>
      <c r="I35" s="43" t="s">
        <v>271</v>
      </c>
      <c r="J35" s="43" t="s">
        <v>218</v>
      </c>
      <c r="K35" s="43" t="s">
        <v>53</v>
      </c>
      <c r="L35" s="43" t="s">
        <v>490</v>
      </c>
      <c r="M35" s="43" t="s">
        <v>491</v>
      </c>
      <c r="N35" s="43" t="s">
        <v>53</v>
      </c>
      <c r="O35" s="43" t="s">
        <v>492</v>
      </c>
      <c r="P35" s="43" t="s">
        <v>493</v>
      </c>
      <c r="Q35" s="43" t="s">
        <v>53</v>
      </c>
      <c r="R35" s="43" t="s">
        <v>494</v>
      </c>
      <c r="S35" s="43" t="s">
        <v>495</v>
      </c>
      <c r="T35" s="43" t="s">
        <v>53</v>
      </c>
      <c r="U35" s="43" t="s">
        <v>496</v>
      </c>
      <c r="V35" s="43" t="s">
        <v>497</v>
      </c>
      <c r="W35" s="43" t="s">
        <v>53</v>
      </c>
      <c r="X35" s="43" t="s">
        <v>490</v>
      </c>
      <c r="Y35" s="43" t="s">
        <v>491</v>
      </c>
      <c r="Z35" s="43" t="s">
        <v>53</v>
      </c>
      <c r="AA35" s="43" t="s">
        <v>492</v>
      </c>
      <c r="AB35" s="43" t="s">
        <v>493</v>
      </c>
      <c r="AC35" s="43" t="s">
        <v>53</v>
      </c>
      <c r="AD35" s="43" t="s">
        <v>494</v>
      </c>
      <c r="AE35" s="43" t="s">
        <v>495</v>
      </c>
      <c r="AF35" s="43" t="s">
        <v>53</v>
      </c>
      <c r="AG35" s="43" t="s">
        <v>496</v>
      </c>
      <c r="AH35" s="43" t="s">
        <v>497</v>
      </c>
    </row>
    <row r="36" spans="1:34">
      <c r="A36" s="43"/>
      <c r="B36" s="43"/>
      <c r="C36" s="43"/>
      <c r="D36" s="43"/>
      <c r="E36" s="43"/>
      <c r="F36" s="43" t="s">
        <v>313</v>
      </c>
      <c r="G36" s="43" t="s">
        <v>498</v>
      </c>
      <c r="H36" s="43" t="s">
        <v>54</v>
      </c>
      <c r="I36" s="43" t="s">
        <v>282</v>
      </c>
      <c r="J36" s="43" t="s">
        <v>272</v>
      </c>
      <c r="K36" s="43" t="s">
        <v>54</v>
      </c>
      <c r="L36" s="43" t="s">
        <v>499</v>
      </c>
      <c r="M36" s="43" t="s">
        <v>500</v>
      </c>
      <c r="N36" s="43" t="s">
        <v>54</v>
      </c>
      <c r="O36" s="43" t="s">
        <v>501</v>
      </c>
      <c r="P36" s="43" t="s">
        <v>502</v>
      </c>
      <c r="Q36" s="43" t="s">
        <v>54</v>
      </c>
      <c r="R36" s="43" t="s">
        <v>503</v>
      </c>
      <c r="S36" s="43" t="s">
        <v>504</v>
      </c>
      <c r="T36" s="43" t="s">
        <v>54</v>
      </c>
      <c r="U36" s="43" t="s">
        <v>505</v>
      </c>
      <c r="V36" s="43" t="s">
        <v>506</v>
      </c>
      <c r="W36" s="43" t="s">
        <v>54</v>
      </c>
      <c r="X36" s="43" t="s">
        <v>499</v>
      </c>
      <c r="Y36" s="43" t="s">
        <v>500</v>
      </c>
      <c r="Z36" s="43" t="s">
        <v>54</v>
      </c>
      <c r="AA36" s="43" t="s">
        <v>501</v>
      </c>
      <c r="AB36" s="43" t="s">
        <v>502</v>
      </c>
      <c r="AC36" s="43" t="s">
        <v>54</v>
      </c>
      <c r="AD36" s="43" t="s">
        <v>503</v>
      </c>
      <c r="AE36" s="43" t="s">
        <v>504</v>
      </c>
      <c r="AF36" s="43" t="s">
        <v>54</v>
      </c>
      <c r="AG36" s="43" t="s">
        <v>505</v>
      </c>
      <c r="AH36" s="43" t="s">
        <v>506</v>
      </c>
    </row>
    <row r="37" spans="1:34">
      <c r="A37" s="43"/>
      <c r="B37" s="43"/>
      <c r="C37" s="43"/>
      <c r="D37" s="43"/>
      <c r="E37" s="43"/>
      <c r="F37" s="43" t="s">
        <v>322</v>
      </c>
      <c r="G37" s="43" t="s">
        <v>507</v>
      </c>
      <c r="H37" s="43" t="s">
        <v>55</v>
      </c>
      <c r="I37" s="43" t="s">
        <v>220</v>
      </c>
      <c r="J37" s="43" t="s">
        <v>283</v>
      </c>
      <c r="K37" s="43" t="s">
        <v>55</v>
      </c>
      <c r="L37" s="43" t="s">
        <v>508</v>
      </c>
      <c r="M37" s="43" t="s">
        <v>509</v>
      </c>
      <c r="N37" s="43" t="s">
        <v>55</v>
      </c>
      <c r="O37" s="43" t="s">
        <v>510</v>
      </c>
      <c r="P37" s="43" t="s">
        <v>511</v>
      </c>
      <c r="Q37" s="43" t="s">
        <v>55</v>
      </c>
      <c r="R37" s="43" t="s">
        <v>512</v>
      </c>
      <c r="S37" s="43" t="s">
        <v>513</v>
      </c>
      <c r="T37" s="43" t="s">
        <v>55</v>
      </c>
      <c r="U37" s="43" t="s">
        <v>514</v>
      </c>
      <c r="V37" s="43" t="s">
        <v>515</v>
      </c>
      <c r="W37" s="43" t="s">
        <v>55</v>
      </c>
      <c r="X37" s="43" t="s">
        <v>508</v>
      </c>
      <c r="Y37" s="43" t="s">
        <v>509</v>
      </c>
      <c r="Z37" s="43" t="s">
        <v>55</v>
      </c>
      <c r="AA37" s="43" t="s">
        <v>510</v>
      </c>
      <c r="AB37" s="43" t="s">
        <v>511</v>
      </c>
      <c r="AC37" s="43" t="s">
        <v>55</v>
      </c>
      <c r="AD37" s="43" t="s">
        <v>512</v>
      </c>
      <c r="AE37" s="43" t="s">
        <v>513</v>
      </c>
      <c r="AF37" s="43" t="s">
        <v>55</v>
      </c>
      <c r="AG37" s="43" t="s">
        <v>514</v>
      </c>
      <c r="AH37" s="43" t="s">
        <v>515</v>
      </c>
    </row>
    <row r="38" spans="1:34">
      <c r="A38" s="43"/>
      <c r="B38" s="43"/>
      <c r="C38" s="43"/>
      <c r="D38" s="43"/>
      <c r="E38" s="43"/>
      <c r="F38" s="43" t="s">
        <v>331</v>
      </c>
      <c r="G38" s="43" t="s">
        <v>516</v>
      </c>
      <c r="H38" s="43" t="s">
        <v>56</v>
      </c>
      <c r="I38" s="43" t="s">
        <v>233</v>
      </c>
      <c r="J38" s="43" t="s">
        <v>269</v>
      </c>
      <c r="K38" s="43" t="s">
        <v>56</v>
      </c>
      <c r="L38" s="43" t="s">
        <v>517</v>
      </c>
      <c r="M38" s="43" t="s">
        <v>518</v>
      </c>
      <c r="N38" s="43" t="s">
        <v>56</v>
      </c>
      <c r="O38" s="43" t="s">
        <v>519</v>
      </c>
      <c r="P38" s="43" t="s">
        <v>520</v>
      </c>
      <c r="Q38" s="43" t="s">
        <v>56</v>
      </c>
      <c r="R38" s="43" t="s">
        <v>521</v>
      </c>
      <c r="S38" s="43" t="s">
        <v>522</v>
      </c>
      <c r="T38" s="43" t="s">
        <v>56</v>
      </c>
      <c r="U38" s="43" t="s">
        <v>523</v>
      </c>
      <c r="V38" s="43" t="s">
        <v>524</v>
      </c>
      <c r="W38" s="43" t="s">
        <v>56</v>
      </c>
      <c r="X38" s="43" t="s">
        <v>517</v>
      </c>
      <c r="Y38" s="43" t="s">
        <v>518</v>
      </c>
      <c r="Z38" s="43" t="s">
        <v>56</v>
      </c>
      <c r="AA38" s="43" t="s">
        <v>519</v>
      </c>
      <c r="AB38" s="43" t="s">
        <v>520</v>
      </c>
      <c r="AC38" s="43" t="s">
        <v>56</v>
      </c>
      <c r="AD38" s="43" t="s">
        <v>521</v>
      </c>
      <c r="AE38" s="43" t="s">
        <v>522</v>
      </c>
      <c r="AF38" s="43" t="s">
        <v>56</v>
      </c>
      <c r="AG38" s="43" t="s">
        <v>523</v>
      </c>
      <c r="AH38" s="43" t="s">
        <v>524</v>
      </c>
    </row>
    <row r="39" spans="1:34">
      <c r="A39" s="43"/>
      <c r="B39" s="43"/>
      <c r="C39" s="43"/>
      <c r="D39" s="43"/>
      <c r="E39" s="43"/>
      <c r="F39" s="43" t="s">
        <v>341</v>
      </c>
      <c r="G39" s="43" t="s">
        <v>525</v>
      </c>
      <c r="H39" s="43" t="s">
        <v>57</v>
      </c>
      <c r="I39" s="43" t="s">
        <v>247</v>
      </c>
      <c r="J39" s="43" t="s">
        <v>258</v>
      </c>
      <c r="K39" s="43" t="s">
        <v>57</v>
      </c>
      <c r="L39" s="43" t="s">
        <v>526</v>
      </c>
      <c r="M39" s="43" t="s">
        <v>527</v>
      </c>
      <c r="N39" s="43" t="s">
        <v>57</v>
      </c>
      <c r="O39" s="43" t="s">
        <v>528</v>
      </c>
      <c r="P39" s="43" t="s">
        <v>529</v>
      </c>
      <c r="Q39" s="43" t="s">
        <v>57</v>
      </c>
      <c r="R39" s="43" t="s">
        <v>530</v>
      </c>
      <c r="S39" s="43" t="s">
        <v>531</v>
      </c>
      <c r="T39" s="43" t="s">
        <v>57</v>
      </c>
      <c r="U39" s="43" t="s">
        <v>532</v>
      </c>
      <c r="V39" s="43" t="s">
        <v>533</v>
      </c>
      <c r="W39" s="43" t="s">
        <v>57</v>
      </c>
      <c r="X39" s="43" t="s">
        <v>526</v>
      </c>
      <c r="Y39" s="43" t="s">
        <v>527</v>
      </c>
      <c r="Z39" s="43" t="s">
        <v>57</v>
      </c>
      <c r="AA39" s="43" t="s">
        <v>528</v>
      </c>
      <c r="AB39" s="43" t="s">
        <v>529</v>
      </c>
      <c r="AC39" s="43" t="s">
        <v>57</v>
      </c>
      <c r="AD39" s="43" t="s">
        <v>530</v>
      </c>
      <c r="AE39" s="43" t="s">
        <v>531</v>
      </c>
      <c r="AF39" s="43" t="s">
        <v>57</v>
      </c>
      <c r="AG39" s="43" t="s">
        <v>532</v>
      </c>
      <c r="AH39" s="43" t="s">
        <v>533</v>
      </c>
    </row>
    <row r="40" spans="1:34">
      <c r="A40" s="43"/>
      <c r="B40" s="43"/>
      <c r="C40" s="43"/>
      <c r="D40" s="43"/>
      <c r="E40" s="43"/>
      <c r="F40" s="43" t="s">
        <v>351</v>
      </c>
      <c r="G40" s="43" t="s">
        <v>534</v>
      </c>
      <c r="H40" s="43" t="s">
        <v>58</v>
      </c>
      <c r="I40" s="43" t="s">
        <v>340</v>
      </c>
      <c r="J40" s="43" t="s">
        <v>245</v>
      </c>
      <c r="K40" s="43" t="s">
        <v>58</v>
      </c>
      <c r="L40" s="43" t="s">
        <v>535</v>
      </c>
      <c r="M40" s="43" t="s">
        <v>536</v>
      </c>
      <c r="N40" s="43" t="s">
        <v>58</v>
      </c>
      <c r="O40" s="43" t="s">
        <v>537</v>
      </c>
      <c r="P40" s="43" t="s">
        <v>538</v>
      </c>
      <c r="Q40" s="43" t="s">
        <v>58</v>
      </c>
      <c r="R40" s="43" t="s">
        <v>539</v>
      </c>
      <c r="S40" s="43" t="s">
        <v>540</v>
      </c>
      <c r="T40" s="43" t="s">
        <v>58</v>
      </c>
      <c r="U40" s="43" t="s">
        <v>541</v>
      </c>
      <c r="V40" s="43" t="s">
        <v>542</v>
      </c>
      <c r="W40" s="43" t="s">
        <v>58</v>
      </c>
      <c r="X40" s="43" t="s">
        <v>535</v>
      </c>
      <c r="Y40" s="43" t="s">
        <v>536</v>
      </c>
      <c r="Z40" s="43" t="s">
        <v>58</v>
      </c>
      <c r="AA40" s="43" t="s">
        <v>537</v>
      </c>
      <c r="AB40" s="43" t="s">
        <v>538</v>
      </c>
      <c r="AC40" s="43" t="s">
        <v>58</v>
      </c>
      <c r="AD40" s="43" t="s">
        <v>539</v>
      </c>
      <c r="AE40" s="43" t="s">
        <v>540</v>
      </c>
      <c r="AF40" s="43" t="s">
        <v>58</v>
      </c>
      <c r="AG40" s="43" t="s">
        <v>541</v>
      </c>
      <c r="AH40" s="43" t="s">
        <v>542</v>
      </c>
    </row>
    <row r="41" spans="1:34">
      <c r="A41" s="43"/>
      <c r="B41" s="43"/>
      <c r="C41" s="43"/>
      <c r="D41" s="43"/>
      <c r="E41" s="43"/>
      <c r="F41" s="43" t="s">
        <v>362</v>
      </c>
      <c r="G41" s="43" t="s">
        <v>543</v>
      </c>
      <c r="H41" s="43" t="s">
        <v>59</v>
      </c>
      <c r="I41" s="43" t="s">
        <v>416</v>
      </c>
      <c r="J41" s="43" t="s">
        <v>221</v>
      </c>
      <c r="K41" s="43" t="s">
        <v>59</v>
      </c>
      <c r="L41" s="43" t="s">
        <v>544</v>
      </c>
      <c r="M41" s="43" t="s">
        <v>545</v>
      </c>
      <c r="N41" s="43" t="s">
        <v>59</v>
      </c>
      <c r="O41" s="43" t="s">
        <v>546</v>
      </c>
      <c r="P41" s="43" t="s">
        <v>547</v>
      </c>
      <c r="Q41" s="43" t="s">
        <v>59</v>
      </c>
      <c r="R41" s="43" t="s">
        <v>548</v>
      </c>
      <c r="S41" s="43" t="s">
        <v>549</v>
      </c>
      <c r="T41" s="43" t="s">
        <v>59</v>
      </c>
      <c r="U41" s="43" t="s">
        <v>550</v>
      </c>
      <c r="V41" s="43" t="s">
        <v>551</v>
      </c>
      <c r="W41" s="43" t="s">
        <v>59</v>
      </c>
      <c r="X41" s="43" t="s">
        <v>544</v>
      </c>
      <c r="Y41" s="43" t="s">
        <v>545</v>
      </c>
      <c r="Z41" s="43" t="s">
        <v>59</v>
      </c>
      <c r="AA41" s="43" t="s">
        <v>546</v>
      </c>
      <c r="AB41" s="43" t="s">
        <v>547</v>
      </c>
      <c r="AC41" s="43" t="s">
        <v>59</v>
      </c>
      <c r="AD41" s="43" t="s">
        <v>548</v>
      </c>
      <c r="AE41" s="43" t="s">
        <v>549</v>
      </c>
      <c r="AF41" s="43" t="s">
        <v>59</v>
      </c>
      <c r="AG41" s="43" t="s">
        <v>550</v>
      </c>
      <c r="AH41" s="43" t="s">
        <v>551</v>
      </c>
    </row>
    <row r="42" spans="1:34">
      <c r="A42" s="43"/>
      <c r="B42" s="43"/>
      <c r="C42" s="43"/>
      <c r="D42" s="43"/>
      <c r="E42" s="43"/>
      <c r="F42" s="43" t="s">
        <v>371</v>
      </c>
      <c r="G42" s="43" t="s">
        <v>552</v>
      </c>
      <c r="H42" s="43" t="s">
        <v>60</v>
      </c>
      <c r="I42" s="43" t="s">
        <v>260</v>
      </c>
      <c r="J42" s="43" t="s">
        <v>234</v>
      </c>
      <c r="K42" s="43" t="s">
        <v>60</v>
      </c>
      <c r="L42" s="43" t="s">
        <v>553</v>
      </c>
      <c r="M42" s="43" t="s">
        <v>554</v>
      </c>
      <c r="N42" s="43" t="s">
        <v>60</v>
      </c>
      <c r="O42" s="43" t="s">
        <v>555</v>
      </c>
      <c r="P42" s="43" t="s">
        <v>556</v>
      </c>
      <c r="Q42" s="43" t="s">
        <v>60</v>
      </c>
      <c r="R42" s="43" t="s">
        <v>557</v>
      </c>
      <c r="S42" s="43" t="s">
        <v>558</v>
      </c>
      <c r="T42" s="43" t="s">
        <v>60</v>
      </c>
      <c r="U42" s="43" t="s">
        <v>559</v>
      </c>
      <c r="V42" s="43" t="s">
        <v>560</v>
      </c>
      <c r="W42" s="43" t="s">
        <v>60</v>
      </c>
      <c r="X42" s="43" t="s">
        <v>553</v>
      </c>
      <c r="Y42" s="43" t="s">
        <v>554</v>
      </c>
      <c r="Z42" s="43" t="s">
        <v>60</v>
      </c>
      <c r="AA42" s="43" t="s">
        <v>555</v>
      </c>
      <c r="AB42" s="43" t="s">
        <v>556</v>
      </c>
      <c r="AC42" s="43" t="s">
        <v>60</v>
      </c>
      <c r="AD42" s="43" t="s">
        <v>557</v>
      </c>
      <c r="AE42" s="43" t="s">
        <v>558</v>
      </c>
      <c r="AF42" s="43" t="s">
        <v>60</v>
      </c>
      <c r="AG42" s="43" t="s">
        <v>559</v>
      </c>
      <c r="AH42" s="43" t="s">
        <v>560</v>
      </c>
    </row>
    <row r="43" spans="1:34">
      <c r="A43" s="43"/>
      <c r="B43" s="43"/>
      <c r="C43" s="43"/>
      <c r="D43" s="43"/>
      <c r="E43" s="43"/>
      <c r="F43" s="43" t="s">
        <v>380</v>
      </c>
      <c r="G43" s="43" t="s">
        <v>561</v>
      </c>
      <c r="H43" s="43" t="s">
        <v>61</v>
      </c>
      <c r="I43" s="43" t="s">
        <v>350</v>
      </c>
      <c r="J43" s="43" t="s">
        <v>218</v>
      </c>
      <c r="K43" s="43" t="s">
        <v>61</v>
      </c>
      <c r="L43" s="43" t="s">
        <v>562</v>
      </c>
      <c r="M43" s="43" t="s">
        <v>563</v>
      </c>
      <c r="N43" s="43" t="s">
        <v>61</v>
      </c>
      <c r="O43" s="43" t="s">
        <v>564</v>
      </c>
      <c r="P43" s="43" t="s">
        <v>565</v>
      </c>
      <c r="Q43" s="43" t="s">
        <v>61</v>
      </c>
      <c r="R43" s="43" t="s">
        <v>566</v>
      </c>
      <c r="S43" s="43" t="s">
        <v>567</v>
      </c>
      <c r="T43" s="43" t="s">
        <v>61</v>
      </c>
      <c r="U43" s="43" t="s">
        <v>568</v>
      </c>
      <c r="V43" s="43" t="s">
        <v>569</v>
      </c>
      <c r="W43" s="43" t="s">
        <v>61</v>
      </c>
      <c r="X43" s="43" t="s">
        <v>562</v>
      </c>
      <c r="Y43" s="43" t="s">
        <v>563</v>
      </c>
      <c r="Z43" s="43" t="s">
        <v>61</v>
      </c>
      <c r="AA43" s="43" t="s">
        <v>564</v>
      </c>
      <c r="AB43" s="43" t="s">
        <v>565</v>
      </c>
      <c r="AC43" s="43" t="s">
        <v>61</v>
      </c>
      <c r="AD43" s="43" t="s">
        <v>566</v>
      </c>
      <c r="AE43" s="43" t="s">
        <v>567</v>
      </c>
      <c r="AF43" s="43" t="s">
        <v>61</v>
      </c>
      <c r="AG43" s="43" t="s">
        <v>568</v>
      </c>
      <c r="AH43" s="43" t="s">
        <v>569</v>
      </c>
    </row>
    <row r="44" spans="1:34">
      <c r="A44" s="43"/>
      <c r="B44" s="43"/>
      <c r="C44" s="43"/>
      <c r="D44" s="43"/>
      <c r="E44" s="43"/>
      <c r="F44" s="43" t="s">
        <v>389</v>
      </c>
      <c r="G44" s="43" t="s">
        <v>570</v>
      </c>
      <c r="H44" s="43" t="s">
        <v>62</v>
      </c>
      <c r="I44" s="43" t="s">
        <v>293</v>
      </c>
      <c r="J44" s="43" t="s">
        <v>272</v>
      </c>
      <c r="K44" s="43" t="s">
        <v>62</v>
      </c>
      <c r="L44" s="43" t="s">
        <v>571</v>
      </c>
      <c r="M44" s="43" t="s">
        <v>572</v>
      </c>
      <c r="N44" s="43" t="s">
        <v>62</v>
      </c>
      <c r="O44" s="43" t="s">
        <v>573</v>
      </c>
      <c r="P44" s="43" t="s">
        <v>574</v>
      </c>
      <c r="Q44" s="43" t="s">
        <v>62</v>
      </c>
      <c r="R44" s="43" t="s">
        <v>575</v>
      </c>
      <c r="S44" s="43" t="s">
        <v>576</v>
      </c>
      <c r="T44" s="43" t="s">
        <v>62</v>
      </c>
      <c r="U44" s="43" t="s">
        <v>577</v>
      </c>
      <c r="V44" s="43" t="s">
        <v>578</v>
      </c>
      <c r="W44" s="43" t="s">
        <v>62</v>
      </c>
      <c r="X44" s="43" t="s">
        <v>571</v>
      </c>
      <c r="Y44" s="43" t="s">
        <v>572</v>
      </c>
      <c r="Z44" s="43" t="s">
        <v>62</v>
      </c>
      <c r="AA44" s="43" t="s">
        <v>573</v>
      </c>
      <c r="AB44" s="43" t="s">
        <v>574</v>
      </c>
      <c r="AC44" s="43" t="s">
        <v>62</v>
      </c>
      <c r="AD44" s="43" t="s">
        <v>575</v>
      </c>
      <c r="AE44" s="43" t="s">
        <v>576</v>
      </c>
      <c r="AF44" s="43" t="s">
        <v>62</v>
      </c>
      <c r="AG44" s="43" t="s">
        <v>577</v>
      </c>
      <c r="AH44" s="43" t="s">
        <v>578</v>
      </c>
    </row>
    <row r="45" spans="1:34">
      <c r="A45" s="43"/>
      <c r="B45" s="43"/>
      <c r="C45" s="43"/>
      <c r="D45" s="43"/>
      <c r="E45" s="43"/>
      <c r="F45" s="43" t="s">
        <v>398</v>
      </c>
      <c r="G45" s="43" t="s">
        <v>579</v>
      </c>
      <c r="H45" s="43" t="s">
        <v>63</v>
      </c>
      <c r="I45" s="43" t="s">
        <v>233</v>
      </c>
      <c r="J45" s="43" t="s">
        <v>258</v>
      </c>
      <c r="K45" s="43" t="s">
        <v>63</v>
      </c>
      <c r="L45" s="43" t="s">
        <v>580</v>
      </c>
      <c r="M45" s="43" t="s">
        <v>581</v>
      </c>
      <c r="N45" s="43" t="s">
        <v>63</v>
      </c>
      <c r="O45" s="43" t="s">
        <v>582</v>
      </c>
      <c r="P45" s="43" t="s">
        <v>583</v>
      </c>
      <c r="Q45" s="43" t="s">
        <v>63</v>
      </c>
      <c r="R45" s="43" t="s">
        <v>584</v>
      </c>
      <c r="S45" s="43" t="s">
        <v>585</v>
      </c>
      <c r="T45" s="43" t="s">
        <v>63</v>
      </c>
      <c r="U45" s="43" t="s">
        <v>586</v>
      </c>
      <c r="V45" s="43" t="s">
        <v>587</v>
      </c>
      <c r="W45" s="43" t="s">
        <v>63</v>
      </c>
      <c r="X45" s="43" t="s">
        <v>580</v>
      </c>
      <c r="Y45" s="43" t="s">
        <v>581</v>
      </c>
      <c r="Z45" s="43" t="s">
        <v>63</v>
      </c>
      <c r="AA45" s="43" t="s">
        <v>582</v>
      </c>
      <c r="AB45" s="43" t="s">
        <v>583</v>
      </c>
      <c r="AC45" s="43" t="s">
        <v>63</v>
      </c>
      <c r="AD45" s="43" t="s">
        <v>584</v>
      </c>
      <c r="AE45" s="43" t="s">
        <v>585</v>
      </c>
      <c r="AF45" s="43" t="s">
        <v>63</v>
      </c>
      <c r="AG45" s="43" t="s">
        <v>586</v>
      </c>
      <c r="AH45" s="43" t="s">
        <v>587</v>
      </c>
    </row>
    <row r="46" spans="1:34">
      <c r="A46" s="43"/>
      <c r="B46" s="43"/>
      <c r="C46" s="43"/>
      <c r="D46" s="43"/>
      <c r="E46" s="43"/>
      <c r="F46" s="43" t="s">
        <v>408</v>
      </c>
      <c r="G46" s="43" t="s">
        <v>588</v>
      </c>
      <c r="H46" s="43" t="s">
        <v>64</v>
      </c>
      <c r="I46" s="43" t="s">
        <v>247</v>
      </c>
      <c r="J46" s="43" t="s">
        <v>283</v>
      </c>
      <c r="K46" s="43" t="s">
        <v>64</v>
      </c>
      <c r="L46" s="43" t="s">
        <v>589</v>
      </c>
      <c r="M46" s="43" t="s">
        <v>590</v>
      </c>
      <c r="N46" s="43" t="s">
        <v>64</v>
      </c>
      <c r="O46" s="43" t="s">
        <v>591</v>
      </c>
      <c r="P46" s="43" t="s">
        <v>592</v>
      </c>
      <c r="Q46" s="43" t="s">
        <v>64</v>
      </c>
      <c r="R46" s="43" t="s">
        <v>593</v>
      </c>
      <c r="S46" s="43" t="s">
        <v>594</v>
      </c>
      <c r="T46" s="43" t="s">
        <v>64</v>
      </c>
      <c r="U46" s="43" t="s">
        <v>595</v>
      </c>
      <c r="V46" s="43" t="s">
        <v>596</v>
      </c>
      <c r="W46" s="43" t="s">
        <v>64</v>
      </c>
      <c r="X46" s="43" t="s">
        <v>589</v>
      </c>
      <c r="Y46" s="43" t="s">
        <v>590</v>
      </c>
      <c r="Z46" s="43" t="s">
        <v>64</v>
      </c>
      <c r="AA46" s="43" t="s">
        <v>591</v>
      </c>
      <c r="AB46" s="43" t="s">
        <v>592</v>
      </c>
      <c r="AC46" s="43" t="s">
        <v>64</v>
      </c>
      <c r="AD46" s="43" t="s">
        <v>593</v>
      </c>
      <c r="AE46" s="43" t="s">
        <v>594</v>
      </c>
      <c r="AF46" s="43" t="s">
        <v>64</v>
      </c>
      <c r="AG46" s="43" t="s">
        <v>595</v>
      </c>
      <c r="AH46" s="43" t="s">
        <v>596</v>
      </c>
    </row>
    <row r="47" spans="1:34">
      <c r="A47" s="43"/>
      <c r="B47" s="43"/>
      <c r="C47" s="43"/>
      <c r="D47" s="43"/>
      <c r="E47" s="43"/>
      <c r="F47" s="43" t="s">
        <v>418</v>
      </c>
      <c r="G47" s="43" t="s">
        <v>597</v>
      </c>
      <c r="H47" s="43" t="s">
        <v>65</v>
      </c>
      <c r="I47" s="43" t="s">
        <v>220</v>
      </c>
      <c r="J47" s="43" t="s">
        <v>269</v>
      </c>
      <c r="K47" s="43" t="s">
        <v>65</v>
      </c>
      <c r="L47" s="43" t="s">
        <v>598</v>
      </c>
      <c r="M47" s="43" t="s">
        <v>599</v>
      </c>
      <c r="N47" s="43" t="s">
        <v>65</v>
      </c>
      <c r="O47" s="43" t="s">
        <v>600</v>
      </c>
      <c r="P47" s="43" t="s">
        <v>601</v>
      </c>
      <c r="Q47" s="43" t="s">
        <v>65</v>
      </c>
      <c r="R47" s="43" t="s">
        <v>602</v>
      </c>
      <c r="S47" s="43" t="s">
        <v>603</v>
      </c>
      <c r="T47" s="43" t="s">
        <v>65</v>
      </c>
      <c r="U47" s="43" t="s">
        <v>604</v>
      </c>
      <c r="V47" s="43" t="s">
        <v>605</v>
      </c>
      <c r="W47" s="43" t="s">
        <v>65</v>
      </c>
      <c r="X47" s="43" t="s">
        <v>598</v>
      </c>
      <c r="Y47" s="43" t="s">
        <v>599</v>
      </c>
      <c r="Z47" s="43" t="s">
        <v>65</v>
      </c>
      <c r="AA47" s="43" t="s">
        <v>600</v>
      </c>
      <c r="AB47" s="43" t="s">
        <v>601</v>
      </c>
      <c r="AC47" s="43" t="s">
        <v>65</v>
      </c>
      <c r="AD47" s="43" t="s">
        <v>602</v>
      </c>
      <c r="AE47" s="43" t="s">
        <v>603</v>
      </c>
      <c r="AF47" s="43" t="s">
        <v>65</v>
      </c>
      <c r="AG47" s="43" t="s">
        <v>604</v>
      </c>
      <c r="AH47" s="43" t="s">
        <v>605</v>
      </c>
    </row>
    <row r="48" spans="1:34">
      <c r="A48" s="43"/>
      <c r="B48" s="43"/>
      <c r="C48" s="43"/>
      <c r="D48" s="43"/>
      <c r="E48" s="43"/>
      <c r="F48" s="43" t="s">
        <v>427</v>
      </c>
      <c r="G48" s="43" t="s">
        <v>606</v>
      </c>
      <c r="H48" s="43" t="s">
        <v>66</v>
      </c>
      <c r="I48" s="43" t="s">
        <v>416</v>
      </c>
      <c r="J48" s="43" t="s">
        <v>234</v>
      </c>
      <c r="K48" s="43" t="s">
        <v>66</v>
      </c>
      <c r="L48" s="43" t="s">
        <v>607</v>
      </c>
      <c r="M48" s="43" t="s">
        <v>608</v>
      </c>
      <c r="N48" s="43" t="s">
        <v>66</v>
      </c>
      <c r="O48" s="43" t="s">
        <v>609</v>
      </c>
      <c r="P48" s="43" t="s">
        <v>610</v>
      </c>
      <c r="Q48" s="43" t="s">
        <v>66</v>
      </c>
      <c r="R48" s="43" t="s">
        <v>611</v>
      </c>
      <c r="S48" s="43" t="s">
        <v>612</v>
      </c>
      <c r="T48" s="43" t="s">
        <v>66</v>
      </c>
      <c r="U48" s="43" t="s">
        <v>613</v>
      </c>
      <c r="V48" s="43" t="s">
        <v>614</v>
      </c>
      <c r="W48" s="43" t="s">
        <v>66</v>
      </c>
      <c r="X48" s="43" t="s">
        <v>607</v>
      </c>
      <c r="Y48" s="43" t="s">
        <v>608</v>
      </c>
      <c r="Z48" s="43" t="s">
        <v>66</v>
      </c>
      <c r="AA48" s="43" t="s">
        <v>609</v>
      </c>
      <c r="AB48" s="43" t="s">
        <v>610</v>
      </c>
      <c r="AC48" s="43" t="s">
        <v>66</v>
      </c>
      <c r="AD48" s="43" t="s">
        <v>611</v>
      </c>
      <c r="AE48" s="43" t="s">
        <v>612</v>
      </c>
      <c r="AF48" s="43" t="s">
        <v>66</v>
      </c>
      <c r="AG48" s="43" t="s">
        <v>613</v>
      </c>
      <c r="AH48" s="43" t="s">
        <v>614</v>
      </c>
    </row>
    <row r="49" spans="1:34">
      <c r="A49" s="43"/>
      <c r="B49" s="43"/>
      <c r="C49" s="43"/>
      <c r="D49" s="43"/>
      <c r="E49" s="43"/>
      <c r="F49" s="43" t="s">
        <v>436</v>
      </c>
      <c r="G49" s="43" t="s">
        <v>615</v>
      </c>
      <c r="H49" s="43" t="s">
        <v>67</v>
      </c>
      <c r="I49" s="43" t="s">
        <v>260</v>
      </c>
      <c r="J49" s="43" t="s">
        <v>245</v>
      </c>
      <c r="K49" s="43" t="s">
        <v>67</v>
      </c>
      <c r="L49" s="43" t="s">
        <v>616</v>
      </c>
      <c r="M49" s="43" t="s">
        <v>617</v>
      </c>
      <c r="N49" s="43" t="s">
        <v>67</v>
      </c>
      <c r="O49" s="43" t="s">
        <v>618</v>
      </c>
      <c r="P49" s="43" t="s">
        <v>619</v>
      </c>
      <c r="Q49" s="43" t="s">
        <v>67</v>
      </c>
      <c r="R49" s="43" t="s">
        <v>620</v>
      </c>
      <c r="S49" s="43" t="s">
        <v>621</v>
      </c>
      <c r="T49" s="43" t="s">
        <v>67</v>
      </c>
      <c r="U49" s="43" t="s">
        <v>622</v>
      </c>
      <c r="V49" s="43" t="s">
        <v>623</v>
      </c>
      <c r="W49" s="43" t="s">
        <v>67</v>
      </c>
      <c r="X49" s="43" t="s">
        <v>616</v>
      </c>
      <c r="Y49" s="43" t="s">
        <v>617</v>
      </c>
      <c r="Z49" s="43" t="s">
        <v>67</v>
      </c>
      <c r="AA49" s="43" t="s">
        <v>618</v>
      </c>
      <c r="AB49" s="43" t="s">
        <v>619</v>
      </c>
      <c r="AC49" s="43" t="s">
        <v>67</v>
      </c>
      <c r="AD49" s="43" t="s">
        <v>620</v>
      </c>
      <c r="AE49" s="43" t="s">
        <v>621</v>
      </c>
      <c r="AF49" s="43" t="s">
        <v>67</v>
      </c>
      <c r="AG49" s="43" t="s">
        <v>622</v>
      </c>
      <c r="AH49" s="43" t="s">
        <v>623</v>
      </c>
    </row>
    <row r="50" spans="1:34">
      <c r="A50" s="43"/>
      <c r="B50" s="43"/>
      <c r="C50" s="43"/>
      <c r="D50" s="43"/>
      <c r="E50" s="43"/>
      <c r="F50" s="43" t="s">
        <v>445</v>
      </c>
      <c r="G50" s="43" t="s">
        <v>624</v>
      </c>
      <c r="H50" s="43" t="s">
        <v>68</v>
      </c>
      <c r="I50" s="43" t="s">
        <v>340</v>
      </c>
      <c r="J50" s="43" t="s">
        <v>221</v>
      </c>
      <c r="K50" s="43" t="s">
        <v>68</v>
      </c>
      <c r="L50" s="43" t="s">
        <v>625</v>
      </c>
      <c r="M50" s="43" t="s">
        <v>626</v>
      </c>
      <c r="N50" s="43" t="s">
        <v>68</v>
      </c>
      <c r="O50" s="43" t="s">
        <v>627</v>
      </c>
      <c r="P50" s="43" t="s">
        <v>628</v>
      </c>
      <c r="Q50" s="43" t="s">
        <v>68</v>
      </c>
      <c r="R50" s="43" t="s">
        <v>629</v>
      </c>
      <c r="S50" s="43" t="s">
        <v>630</v>
      </c>
      <c r="T50" s="43" t="s">
        <v>68</v>
      </c>
      <c r="U50" s="43" t="s">
        <v>631</v>
      </c>
      <c r="V50" s="43" t="s">
        <v>632</v>
      </c>
      <c r="W50" s="43" t="s">
        <v>68</v>
      </c>
      <c r="X50" s="43" t="s">
        <v>625</v>
      </c>
      <c r="Y50" s="43" t="s">
        <v>626</v>
      </c>
      <c r="Z50" s="43" t="s">
        <v>68</v>
      </c>
      <c r="AA50" s="43" t="s">
        <v>627</v>
      </c>
      <c r="AB50" s="43" t="s">
        <v>628</v>
      </c>
      <c r="AC50" s="43" t="s">
        <v>68</v>
      </c>
      <c r="AD50" s="43" t="s">
        <v>629</v>
      </c>
      <c r="AE50" s="43" t="s">
        <v>630</v>
      </c>
      <c r="AF50" s="43" t="s">
        <v>68</v>
      </c>
      <c r="AG50" s="43" t="s">
        <v>631</v>
      </c>
      <c r="AH50" s="43" t="s">
        <v>632</v>
      </c>
    </row>
    <row r="51" spans="1:34">
      <c r="A51" s="43"/>
      <c r="B51" s="43"/>
      <c r="C51" s="43"/>
      <c r="D51" s="43"/>
      <c r="E51" s="43"/>
      <c r="F51" s="43" t="s">
        <v>454</v>
      </c>
      <c r="G51" s="43" t="s">
        <v>633</v>
      </c>
      <c r="H51" s="43" t="s">
        <v>69</v>
      </c>
      <c r="I51" s="43" t="s">
        <v>406</v>
      </c>
      <c r="J51" s="43" t="s">
        <v>218</v>
      </c>
      <c r="K51" s="43" t="s">
        <v>69</v>
      </c>
      <c r="L51" s="43" t="s">
        <v>634</v>
      </c>
      <c r="M51" s="43" t="s">
        <v>635</v>
      </c>
      <c r="N51" s="43" t="s">
        <v>69</v>
      </c>
      <c r="O51" s="43" t="s">
        <v>636</v>
      </c>
      <c r="P51" s="43" t="s">
        <v>637</v>
      </c>
      <c r="Q51" s="43" t="s">
        <v>69</v>
      </c>
      <c r="R51" s="43" t="s">
        <v>638</v>
      </c>
      <c r="S51" s="43" t="s">
        <v>639</v>
      </c>
      <c r="T51" s="43" t="s">
        <v>69</v>
      </c>
      <c r="U51" s="43" t="s">
        <v>640</v>
      </c>
      <c r="V51" s="43" t="s">
        <v>641</v>
      </c>
      <c r="W51" s="43" t="s">
        <v>69</v>
      </c>
      <c r="X51" s="43" t="s">
        <v>634</v>
      </c>
      <c r="Y51" s="43" t="s">
        <v>635</v>
      </c>
      <c r="Z51" s="43" t="s">
        <v>69</v>
      </c>
      <c r="AA51" s="43" t="s">
        <v>636</v>
      </c>
      <c r="AB51" s="43" t="s">
        <v>637</v>
      </c>
      <c r="AC51" s="43" t="s">
        <v>69</v>
      </c>
      <c r="AD51" s="43" t="s">
        <v>638</v>
      </c>
      <c r="AE51" s="43" t="s">
        <v>639</v>
      </c>
      <c r="AF51" s="43" t="s">
        <v>69</v>
      </c>
      <c r="AG51" s="43" t="s">
        <v>640</v>
      </c>
      <c r="AH51" s="43" t="s">
        <v>641</v>
      </c>
    </row>
    <row r="52" spans="1:34">
      <c r="A52" s="43"/>
      <c r="B52" s="43"/>
      <c r="C52" s="43"/>
      <c r="D52" s="43"/>
      <c r="E52" s="43"/>
      <c r="F52" s="43" t="s">
        <v>463</v>
      </c>
      <c r="G52" s="43" t="s">
        <v>642</v>
      </c>
      <c r="H52" s="43" t="s">
        <v>70</v>
      </c>
      <c r="I52" s="43" t="s">
        <v>303</v>
      </c>
      <c r="J52" s="43" t="s">
        <v>272</v>
      </c>
      <c r="K52" s="43" t="s">
        <v>70</v>
      </c>
      <c r="L52" s="43" t="s">
        <v>643</v>
      </c>
      <c r="M52" s="43" t="s">
        <v>644</v>
      </c>
      <c r="N52" s="43" t="s">
        <v>70</v>
      </c>
      <c r="O52" s="43" t="s">
        <v>645</v>
      </c>
      <c r="P52" s="43" t="s">
        <v>646</v>
      </c>
      <c r="Q52" s="43" t="s">
        <v>70</v>
      </c>
      <c r="R52" s="43" t="s">
        <v>647</v>
      </c>
      <c r="S52" s="43" t="s">
        <v>648</v>
      </c>
      <c r="T52" s="43" t="s">
        <v>70</v>
      </c>
      <c r="U52" s="43" t="s">
        <v>649</v>
      </c>
      <c r="V52" s="43" t="s">
        <v>650</v>
      </c>
      <c r="W52" s="43" t="s">
        <v>70</v>
      </c>
      <c r="X52" s="43" t="s">
        <v>643</v>
      </c>
      <c r="Y52" s="43" t="s">
        <v>644</v>
      </c>
      <c r="Z52" s="43" t="s">
        <v>70</v>
      </c>
      <c r="AA52" s="43" t="s">
        <v>645</v>
      </c>
      <c r="AB52" s="43" t="s">
        <v>646</v>
      </c>
      <c r="AC52" s="43" t="s">
        <v>70</v>
      </c>
      <c r="AD52" s="43" t="s">
        <v>647</v>
      </c>
      <c r="AE52" s="43" t="s">
        <v>648</v>
      </c>
      <c r="AF52" s="43" t="s">
        <v>70</v>
      </c>
      <c r="AG52" s="43" t="s">
        <v>649</v>
      </c>
      <c r="AH52" s="43" t="s">
        <v>650</v>
      </c>
    </row>
    <row r="53" spans="1:34">
      <c r="A53" s="43"/>
      <c r="B53" s="43"/>
      <c r="C53" s="43"/>
      <c r="D53" s="43"/>
      <c r="E53" s="43"/>
      <c r="F53" s="43" t="s">
        <v>472</v>
      </c>
      <c r="G53" s="43" t="s">
        <v>651</v>
      </c>
      <c r="H53" s="43" t="s">
        <v>71</v>
      </c>
      <c r="I53" s="43" t="s">
        <v>247</v>
      </c>
      <c r="J53" s="43" t="s">
        <v>269</v>
      </c>
      <c r="K53" s="43" t="s">
        <v>71</v>
      </c>
      <c r="L53" s="43" t="s">
        <v>652</v>
      </c>
      <c r="M53" s="43" t="s">
        <v>653</v>
      </c>
      <c r="N53" s="43" t="s">
        <v>71</v>
      </c>
      <c r="O53" s="43" t="s">
        <v>654</v>
      </c>
      <c r="P53" s="43" t="s">
        <v>655</v>
      </c>
      <c r="Q53" s="43" t="s">
        <v>71</v>
      </c>
      <c r="R53" s="43" t="s">
        <v>656</v>
      </c>
      <c r="S53" s="43" t="s">
        <v>657</v>
      </c>
      <c r="T53" s="43" t="s">
        <v>71</v>
      </c>
      <c r="U53" s="43" t="s">
        <v>658</v>
      </c>
      <c r="V53" s="43" t="s">
        <v>659</v>
      </c>
      <c r="W53" s="43" t="s">
        <v>71</v>
      </c>
      <c r="X53" s="43" t="s">
        <v>652</v>
      </c>
      <c r="Y53" s="43" t="s">
        <v>653</v>
      </c>
      <c r="Z53" s="43" t="s">
        <v>71</v>
      </c>
      <c r="AA53" s="43" t="s">
        <v>654</v>
      </c>
      <c r="AB53" s="43" t="s">
        <v>655</v>
      </c>
      <c r="AC53" s="43" t="s">
        <v>71</v>
      </c>
      <c r="AD53" s="43" t="s">
        <v>656</v>
      </c>
      <c r="AE53" s="43" t="s">
        <v>657</v>
      </c>
      <c r="AF53" s="43" t="s">
        <v>71</v>
      </c>
      <c r="AG53" s="43" t="s">
        <v>658</v>
      </c>
      <c r="AH53" s="43" t="s">
        <v>659</v>
      </c>
    </row>
    <row r="54" spans="1:34">
      <c r="A54" s="43"/>
      <c r="B54" s="43"/>
      <c r="C54" s="43"/>
      <c r="D54" s="43"/>
      <c r="E54" s="43"/>
      <c r="F54" s="43" t="s">
        <v>481</v>
      </c>
      <c r="G54" s="43" t="s">
        <v>660</v>
      </c>
      <c r="H54" s="43" t="s">
        <v>72</v>
      </c>
      <c r="I54" s="43" t="s">
        <v>220</v>
      </c>
      <c r="J54" s="43" t="s">
        <v>258</v>
      </c>
      <c r="K54" s="43" t="s">
        <v>72</v>
      </c>
      <c r="L54" s="43" t="s">
        <v>661</v>
      </c>
      <c r="M54" s="43" t="s">
        <v>662</v>
      </c>
      <c r="N54" s="43" t="s">
        <v>72</v>
      </c>
      <c r="O54" s="43" t="s">
        <v>663</v>
      </c>
      <c r="P54" s="43" t="s">
        <v>664</v>
      </c>
      <c r="Q54" s="43" t="s">
        <v>72</v>
      </c>
      <c r="R54" s="43" t="s">
        <v>665</v>
      </c>
      <c r="S54" s="43" t="s">
        <v>666</v>
      </c>
      <c r="T54" s="43" t="s">
        <v>72</v>
      </c>
      <c r="U54" s="43" t="s">
        <v>667</v>
      </c>
      <c r="V54" s="43" t="s">
        <v>668</v>
      </c>
      <c r="W54" s="43" t="s">
        <v>72</v>
      </c>
      <c r="X54" s="43" t="s">
        <v>661</v>
      </c>
      <c r="Y54" s="43" t="s">
        <v>662</v>
      </c>
      <c r="Z54" s="43" t="s">
        <v>72</v>
      </c>
      <c r="AA54" s="43" t="s">
        <v>663</v>
      </c>
      <c r="AB54" s="43" t="s">
        <v>664</v>
      </c>
      <c r="AC54" s="43" t="s">
        <v>72</v>
      </c>
      <c r="AD54" s="43" t="s">
        <v>665</v>
      </c>
      <c r="AE54" s="43" t="s">
        <v>666</v>
      </c>
      <c r="AF54" s="43" t="s">
        <v>72</v>
      </c>
      <c r="AG54" s="43" t="s">
        <v>667</v>
      </c>
      <c r="AH54" s="43" t="s">
        <v>668</v>
      </c>
    </row>
    <row r="55" spans="1:34">
      <c r="A55" s="43"/>
      <c r="B55" s="43"/>
      <c r="C55" s="43"/>
      <c r="D55" s="43"/>
      <c r="E55" s="43"/>
      <c r="F55" s="43" t="s">
        <v>490</v>
      </c>
      <c r="G55" s="43" t="s">
        <v>669</v>
      </c>
      <c r="H55" s="43" t="s">
        <v>73</v>
      </c>
      <c r="I55" s="43" t="s">
        <v>233</v>
      </c>
      <c r="J55" s="43" t="s">
        <v>283</v>
      </c>
      <c r="K55" s="43" t="s">
        <v>73</v>
      </c>
      <c r="L55" s="43" t="s">
        <v>670</v>
      </c>
      <c r="M55" s="43" t="s">
        <v>671</v>
      </c>
      <c r="N55" s="43" t="s">
        <v>73</v>
      </c>
      <c r="O55" s="43" t="s">
        <v>672</v>
      </c>
      <c r="P55" s="43" t="s">
        <v>673</v>
      </c>
      <c r="Q55" s="43" t="s">
        <v>73</v>
      </c>
      <c r="R55" s="43" t="s">
        <v>674</v>
      </c>
      <c r="S55" s="43" t="s">
        <v>675</v>
      </c>
      <c r="T55" s="43" t="s">
        <v>73</v>
      </c>
      <c r="U55" s="43" t="s">
        <v>676</v>
      </c>
      <c r="V55" s="43" t="s">
        <v>677</v>
      </c>
      <c r="W55" s="43" t="s">
        <v>73</v>
      </c>
      <c r="X55" s="43" t="s">
        <v>670</v>
      </c>
      <c r="Y55" s="43" t="s">
        <v>671</v>
      </c>
      <c r="Z55" s="43" t="s">
        <v>73</v>
      </c>
      <c r="AA55" s="43" t="s">
        <v>672</v>
      </c>
      <c r="AB55" s="43" t="s">
        <v>673</v>
      </c>
      <c r="AC55" s="43" t="s">
        <v>73</v>
      </c>
      <c r="AD55" s="43" t="s">
        <v>674</v>
      </c>
      <c r="AE55" s="43" t="s">
        <v>675</v>
      </c>
      <c r="AF55" s="43" t="s">
        <v>73</v>
      </c>
      <c r="AG55" s="43" t="s">
        <v>676</v>
      </c>
      <c r="AH55" s="43" t="s">
        <v>677</v>
      </c>
    </row>
    <row r="56" spans="1:34">
      <c r="A56" s="43"/>
      <c r="B56" s="43"/>
      <c r="C56" s="43"/>
      <c r="D56" s="43"/>
      <c r="E56" s="43"/>
      <c r="F56" s="43" t="s">
        <v>499</v>
      </c>
      <c r="G56" s="43" t="s">
        <v>678</v>
      </c>
      <c r="H56" s="43" t="s">
        <v>74</v>
      </c>
      <c r="I56" s="43" t="s">
        <v>271</v>
      </c>
      <c r="J56" s="43" t="s">
        <v>221</v>
      </c>
      <c r="K56" s="43" t="s">
        <v>74</v>
      </c>
      <c r="L56" s="43" t="s">
        <v>679</v>
      </c>
      <c r="M56" s="43" t="s">
        <v>680</v>
      </c>
      <c r="N56" s="43" t="s">
        <v>74</v>
      </c>
      <c r="O56" s="43" t="s">
        <v>681</v>
      </c>
      <c r="P56" s="43" t="s">
        <v>682</v>
      </c>
      <c r="Q56" s="43" t="s">
        <v>74</v>
      </c>
      <c r="R56" s="43" t="s">
        <v>683</v>
      </c>
      <c r="S56" s="43" t="s">
        <v>684</v>
      </c>
      <c r="T56" s="43" t="s">
        <v>74</v>
      </c>
      <c r="U56" s="43" t="s">
        <v>685</v>
      </c>
      <c r="V56" s="43" t="s">
        <v>686</v>
      </c>
      <c r="W56" s="43" t="s">
        <v>74</v>
      </c>
      <c r="X56" s="43" t="s">
        <v>679</v>
      </c>
      <c r="Y56" s="43" t="s">
        <v>680</v>
      </c>
      <c r="Z56" s="43" t="s">
        <v>74</v>
      </c>
      <c r="AA56" s="43" t="s">
        <v>681</v>
      </c>
      <c r="AB56" s="43" t="s">
        <v>682</v>
      </c>
      <c r="AC56" s="43" t="s">
        <v>74</v>
      </c>
      <c r="AD56" s="43" t="s">
        <v>683</v>
      </c>
      <c r="AE56" s="43" t="s">
        <v>684</v>
      </c>
      <c r="AF56" s="43" t="s">
        <v>74</v>
      </c>
      <c r="AG56" s="43" t="s">
        <v>685</v>
      </c>
      <c r="AH56" s="43" t="s">
        <v>686</v>
      </c>
    </row>
    <row r="57" spans="1:34">
      <c r="A57" s="43"/>
      <c r="B57" s="43"/>
      <c r="C57" s="43"/>
      <c r="D57" s="43"/>
      <c r="E57" s="43"/>
      <c r="F57" s="43" t="s">
        <v>508</v>
      </c>
      <c r="G57" s="43" t="s">
        <v>687</v>
      </c>
      <c r="H57" s="43" t="s">
        <v>75</v>
      </c>
      <c r="I57" s="43" t="s">
        <v>350</v>
      </c>
      <c r="J57" s="43" t="s">
        <v>234</v>
      </c>
      <c r="K57" s="43" t="s">
        <v>75</v>
      </c>
      <c r="L57" s="43" t="s">
        <v>688</v>
      </c>
      <c r="M57" s="43" t="s">
        <v>689</v>
      </c>
      <c r="N57" s="43" t="s">
        <v>75</v>
      </c>
      <c r="O57" s="43" t="s">
        <v>690</v>
      </c>
      <c r="P57" s="43" t="s">
        <v>691</v>
      </c>
      <c r="Q57" s="43" t="s">
        <v>75</v>
      </c>
      <c r="R57" s="43" t="s">
        <v>692</v>
      </c>
      <c r="S57" s="43" t="s">
        <v>693</v>
      </c>
      <c r="T57" s="43" t="s">
        <v>75</v>
      </c>
      <c r="U57" s="43" t="s">
        <v>694</v>
      </c>
      <c r="V57" s="43" t="s">
        <v>695</v>
      </c>
      <c r="W57" s="43" t="s">
        <v>75</v>
      </c>
      <c r="X57" s="43" t="s">
        <v>688</v>
      </c>
      <c r="Y57" s="43" t="s">
        <v>689</v>
      </c>
      <c r="Z57" s="43" t="s">
        <v>75</v>
      </c>
      <c r="AA57" s="43" t="s">
        <v>690</v>
      </c>
      <c r="AB57" s="43" t="s">
        <v>691</v>
      </c>
      <c r="AC57" s="43" t="s">
        <v>75</v>
      </c>
      <c r="AD57" s="43" t="s">
        <v>692</v>
      </c>
      <c r="AE57" s="43" t="s">
        <v>693</v>
      </c>
      <c r="AF57" s="43" t="s">
        <v>75</v>
      </c>
      <c r="AG57" s="43" t="s">
        <v>694</v>
      </c>
      <c r="AH57" s="43" t="s">
        <v>695</v>
      </c>
    </row>
    <row r="58" spans="1:34">
      <c r="A58" s="43"/>
      <c r="B58" s="43"/>
      <c r="C58" s="43"/>
      <c r="D58" s="43"/>
      <c r="E58" s="43"/>
      <c r="F58" s="43" t="s">
        <v>517</v>
      </c>
      <c r="G58" s="43" t="s">
        <v>696</v>
      </c>
      <c r="H58" s="43" t="s">
        <v>76</v>
      </c>
      <c r="I58" s="43" t="s">
        <v>406</v>
      </c>
      <c r="J58" s="43" t="s">
        <v>245</v>
      </c>
      <c r="K58" s="43" t="s">
        <v>76</v>
      </c>
      <c r="L58" s="43" t="s">
        <v>697</v>
      </c>
      <c r="M58" s="43" t="s">
        <v>698</v>
      </c>
      <c r="N58" s="43" t="s">
        <v>76</v>
      </c>
      <c r="O58" s="43" t="s">
        <v>699</v>
      </c>
      <c r="P58" s="43" t="s">
        <v>700</v>
      </c>
      <c r="Q58" s="43" t="s">
        <v>76</v>
      </c>
      <c r="R58" s="43" t="s">
        <v>701</v>
      </c>
      <c r="S58" s="43" t="s">
        <v>702</v>
      </c>
      <c r="T58" s="43" t="s">
        <v>76</v>
      </c>
      <c r="U58" s="43" t="s">
        <v>703</v>
      </c>
      <c r="V58" s="43" t="s">
        <v>704</v>
      </c>
      <c r="W58" s="43" t="s">
        <v>76</v>
      </c>
      <c r="X58" s="43" t="s">
        <v>697</v>
      </c>
      <c r="Y58" s="43" t="s">
        <v>698</v>
      </c>
      <c r="Z58" s="43" t="s">
        <v>76</v>
      </c>
      <c r="AA58" s="43" t="s">
        <v>699</v>
      </c>
      <c r="AB58" s="43" t="s">
        <v>700</v>
      </c>
      <c r="AC58" s="43" t="s">
        <v>76</v>
      </c>
      <c r="AD58" s="43" t="s">
        <v>701</v>
      </c>
      <c r="AE58" s="43" t="s">
        <v>702</v>
      </c>
      <c r="AF58" s="43" t="s">
        <v>76</v>
      </c>
      <c r="AG58" s="43" t="s">
        <v>703</v>
      </c>
      <c r="AH58" s="43" t="s">
        <v>704</v>
      </c>
    </row>
    <row r="59" spans="1:34">
      <c r="A59" s="43"/>
      <c r="B59" s="43"/>
      <c r="C59" s="43"/>
      <c r="D59" s="43"/>
      <c r="E59" s="43"/>
      <c r="F59" s="43" t="s">
        <v>526</v>
      </c>
      <c r="G59" s="43" t="s">
        <v>705</v>
      </c>
      <c r="H59" s="43" t="s">
        <v>77</v>
      </c>
      <c r="I59" s="43" t="s">
        <v>282</v>
      </c>
      <c r="J59" s="43" t="s">
        <v>218</v>
      </c>
      <c r="K59" s="43" t="s">
        <v>77</v>
      </c>
      <c r="L59" s="43" t="s">
        <v>706</v>
      </c>
      <c r="M59" s="43" t="s">
        <v>707</v>
      </c>
      <c r="N59" s="43" t="s">
        <v>77</v>
      </c>
      <c r="O59" s="43" t="s">
        <v>708</v>
      </c>
      <c r="P59" s="43" t="s">
        <v>709</v>
      </c>
      <c r="Q59" s="43" t="s">
        <v>77</v>
      </c>
      <c r="R59" s="43" t="s">
        <v>710</v>
      </c>
      <c r="S59" s="43" t="s">
        <v>711</v>
      </c>
      <c r="T59" s="43" t="s">
        <v>77</v>
      </c>
      <c r="U59" s="43" t="s">
        <v>712</v>
      </c>
      <c r="V59" s="43" t="s">
        <v>713</v>
      </c>
      <c r="W59" s="43" t="s">
        <v>77</v>
      </c>
      <c r="X59" s="43" t="s">
        <v>706</v>
      </c>
      <c r="Y59" s="43" t="s">
        <v>707</v>
      </c>
      <c r="Z59" s="43" t="s">
        <v>77</v>
      </c>
      <c r="AA59" s="43" t="s">
        <v>708</v>
      </c>
      <c r="AB59" s="43" t="s">
        <v>709</v>
      </c>
      <c r="AC59" s="43" t="s">
        <v>77</v>
      </c>
      <c r="AD59" s="43" t="s">
        <v>710</v>
      </c>
      <c r="AE59" s="43" t="s">
        <v>711</v>
      </c>
      <c r="AF59" s="43" t="s">
        <v>77</v>
      </c>
      <c r="AG59" s="43" t="s">
        <v>712</v>
      </c>
      <c r="AH59" s="43" t="s">
        <v>713</v>
      </c>
    </row>
    <row r="60" spans="1:34">
      <c r="A60" s="43"/>
      <c r="B60" s="43"/>
      <c r="C60" s="43"/>
      <c r="D60" s="43"/>
      <c r="E60" s="43"/>
      <c r="F60" s="43" t="s">
        <v>535</v>
      </c>
      <c r="G60" s="43" t="s">
        <v>714</v>
      </c>
      <c r="H60" s="43" t="s">
        <v>78</v>
      </c>
      <c r="I60" s="43" t="s">
        <v>220</v>
      </c>
      <c r="J60" s="43" t="s">
        <v>272</v>
      </c>
      <c r="K60" s="43" t="s">
        <v>78</v>
      </c>
      <c r="L60" s="43" t="s">
        <v>715</v>
      </c>
      <c r="M60" s="43" t="s">
        <v>716</v>
      </c>
      <c r="N60" s="43" t="s">
        <v>78</v>
      </c>
      <c r="O60" s="43" t="s">
        <v>717</v>
      </c>
      <c r="P60" s="43" t="s">
        <v>718</v>
      </c>
      <c r="Q60" s="43" t="s">
        <v>78</v>
      </c>
      <c r="R60" s="43" t="s">
        <v>719</v>
      </c>
      <c r="S60" s="43" t="s">
        <v>720</v>
      </c>
      <c r="T60" s="43" t="s">
        <v>78</v>
      </c>
      <c r="U60" s="43" t="s">
        <v>721</v>
      </c>
      <c r="V60" s="43" t="s">
        <v>722</v>
      </c>
      <c r="W60" s="43" t="s">
        <v>78</v>
      </c>
      <c r="X60" s="43" t="s">
        <v>715</v>
      </c>
      <c r="Y60" s="43" t="s">
        <v>716</v>
      </c>
      <c r="Z60" s="43" t="s">
        <v>78</v>
      </c>
      <c r="AA60" s="43" t="s">
        <v>717</v>
      </c>
      <c r="AB60" s="43" t="s">
        <v>718</v>
      </c>
      <c r="AC60" s="43" t="s">
        <v>78</v>
      </c>
      <c r="AD60" s="43" t="s">
        <v>719</v>
      </c>
      <c r="AE60" s="43" t="s">
        <v>720</v>
      </c>
      <c r="AF60" s="43" t="s">
        <v>78</v>
      </c>
      <c r="AG60" s="43" t="s">
        <v>721</v>
      </c>
      <c r="AH60" s="43" t="s">
        <v>722</v>
      </c>
    </row>
    <row r="61" spans="1:34">
      <c r="A61" s="43"/>
      <c r="B61" s="43"/>
      <c r="C61" s="43"/>
      <c r="D61" s="43"/>
      <c r="E61" s="43"/>
      <c r="F61" s="43" t="s">
        <v>544</v>
      </c>
      <c r="G61" s="43" t="s">
        <v>723</v>
      </c>
      <c r="H61" s="43" t="s">
        <v>79</v>
      </c>
      <c r="I61" s="43" t="s">
        <v>260</v>
      </c>
      <c r="J61" s="43" t="s">
        <v>283</v>
      </c>
      <c r="K61" s="43" t="s">
        <v>79</v>
      </c>
      <c r="L61" s="43" t="s">
        <v>724</v>
      </c>
      <c r="M61" s="43" t="s">
        <v>725</v>
      </c>
      <c r="N61" s="43" t="s">
        <v>79</v>
      </c>
      <c r="O61" s="43" t="s">
        <v>726</v>
      </c>
      <c r="P61" s="43" t="s">
        <v>727</v>
      </c>
      <c r="Q61" s="43" t="s">
        <v>79</v>
      </c>
      <c r="R61" s="43" t="s">
        <v>728</v>
      </c>
      <c r="S61" s="43" t="s">
        <v>729</v>
      </c>
      <c r="T61" s="43" t="s">
        <v>79</v>
      </c>
      <c r="U61" s="43" t="s">
        <v>730</v>
      </c>
      <c r="V61" s="43" t="s">
        <v>731</v>
      </c>
      <c r="W61" s="43" t="s">
        <v>79</v>
      </c>
      <c r="X61" s="43" t="s">
        <v>724</v>
      </c>
      <c r="Y61" s="43" t="s">
        <v>725</v>
      </c>
      <c r="Z61" s="43" t="s">
        <v>79</v>
      </c>
      <c r="AA61" s="43" t="s">
        <v>726</v>
      </c>
      <c r="AB61" s="43" t="s">
        <v>727</v>
      </c>
      <c r="AC61" s="43" t="s">
        <v>79</v>
      </c>
      <c r="AD61" s="43" t="s">
        <v>728</v>
      </c>
      <c r="AE61" s="43" t="s">
        <v>729</v>
      </c>
      <c r="AF61" s="43" t="s">
        <v>79</v>
      </c>
      <c r="AG61" s="43" t="s">
        <v>730</v>
      </c>
      <c r="AH61" s="43" t="s">
        <v>731</v>
      </c>
    </row>
    <row r="62" spans="1:34">
      <c r="A62" s="43"/>
      <c r="B62" s="43"/>
      <c r="C62" s="43"/>
      <c r="D62" s="43"/>
      <c r="E62" s="43"/>
      <c r="F62" s="43" t="s">
        <v>553</v>
      </c>
      <c r="G62" s="43" t="s">
        <v>732</v>
      </c>
      <c r="H62" s="43" t="s">
        <v>80</v>
      </c>
      <c r="I62" s="43" t="s">
        <v>340</v>
      </c>
      <c r="J62" s="43" t="s">
        <v>269</v>
      </c>
      <c r="K62" s="43" t="s">
        <v>80</v>
      </c>
      <c r="L62" s="43" t="s">
        <v>733</v>
      </c>
      <c r="M62" s="43" t="s">
        <v>734</v>
      </c>
      <c r="N62" s="43" t="s">
        <v>80</v>
      </c>
      <c r="O62" s="43" t="s">
        <v>735</v>
      </c>
      <c r="P62" s="43" t="s">
        <v>736</v>
      </c>
      <c r="Q62" s="43" t="s">
        <v>80</v>
      </c>
      <c r="R62" s="43" t="s">
        <v>737</v>
      </c>
      <c r="S62" s="43" t="s">
        <v>738</v>
      </c>
      <c r="T62" s="43" t="s">
        <v>80</v>
      </c>
      <c r="U62" s="43" t="s">
        <v>739</v>
      </c>
      <c r="V62" s="43" t="s">
        <v>740</v>
      </c>
      <c r="W62" s="43" t="s">
        <v>80</v>
      </c>
      <c r="X62" s="43" t="s">
        <v>733</v>
      </c>
      <c r="Y62" s="43" t="s">
        <v>734</v>
      </c>
      <c r="Z62" s="43" t="s">
        <v>80</v>
      </c>
      <c r="AA62" s="43" t="s">
        <v>735</v>
      </c>
      <c r="AB62" s="43" t="s">
        <v>736</v>
      </c>
      <c r="AC62" s="43" t="s">
        <v>80</v>
      </c>
      <c r="AD62" s="43" t="s">
        <v>737</v>
      </c>
      <c r="AE62" s="43" t="s">
        <v>738</v>
      </c>
      <c r="AF62" s="43" t="s">
        <v>80</v>
      </c>
      <c r="AG62" s="43" t="s">
        <v>739</v>
      </c>
      <c r="AH62" s="43" t="s">
        <v>740</v>
      </c>
    </row>
    <row r="63" spans="1:34">
      <c r="A63" s="43"/>
      <c r="B63" s="43"/>
      <c r="C63" s="43"/>
      <c r="D63" s="43"/>
      <c r="E63" s="43"/>
      <c r="F63" s="43" t="s">
        <v>562</v>
      </c>
      <c r="G63" s="43" t="s">
        <v>741</v>
      </c>
      <c r="H63" s="43" t="s">
        <v>81</v>
      </c>
      <c r="I63" s="43" t="s">
        <v>416</v>
      </c>
      <c r="J63" s="43" t="s">
        <v>258</v>
      </c>
      <c r="K63" s="43" t="s">
        <v>81</v>
      </c>
      <c r="L63" s="43" t="s">
        <v>742</v>
      </c>
      <c r="M63" s="43" t="s">
        <v>743</v>
      </c>
      <c r="N63" s="43" t="s">
        <v>81</v>
      </c>
      <c r="O63" s="43" t="s">
        <v>744</v>
      </c>
      <c r="P63" s="43" t="s">
        <v>745</v>
      </c>
      <c r="Q63" s="43" t="s">
        <v>81</v>
      </c>
      <c r="R63" s="43" t="s">
        <v>746</v>
      </c>
      <c r="S63" s="43" t="s">
        <v>747</v>
      </c>
      <c r="T63" s="43" t="s">
        <v>81</v>
      </c>
      <c r="U63" s="43" t="s">
        <v>748</v>
      </c>
      <c r="V63" s="43" t="s">
        <v>749</v>
      </c>
      <c r="W63" s="43" t="s">
        <v>81</v>
      </c>
      <c r="X63" s="43" t="s">
        <v>742</v>
      </c>
      <c r="Y63" s="43" t="s">
        <v>743</v>
      </c>
      <c r="Z63" s="43" t="s">
        <v>81</v>
      </c>
      <c r="AA63" s="43" t="s">
        <v>744</v>
      </c>
      <c r="AB63" s="43" t="s">
        <v>745</v>
      </c>
      <c r="AC63" s="43" t="s">
        <v>81</v>
      </c>
      <c r="AD63" s="43" t="s">
        <v>746</v>
      </c>
      <c r="AE63" s="43" t="s">
        <v>747</v>
      </c>
      <c r="AF63" s="43" t="s">
        <v>81</v>
      </c>
      <c r="AG63" s="43" t="s">
        <v>748</v>
      </c>
      <c r="AH63" s="43" t="s">
        <v>749</v>
      </c>
    </row>
    <row r="64" spans="1:34">
      <c r="A64" s="43"/>
      <c r="B64" s="43"/>
      <c r="C64" s="43"/>
      <c r="D64" s="43"/>
      <c r="E64" s="43"/>
      <c r="F64" s="43" t="s">
        <v>571</v>
      </c>
      <c r="G64" s="43" t="s">
        <v>750</v>
      </c>
      <c r="H64" s="43" t="s">
        <v>82</v>
      </c>
      <c r="I64" s="43" t="s">
        <v>350</v>
      </c>
      <c r="J64" s="43" t="s">
        <v>245</v>
      </c>
      <c r="K64" s="43" t="s">
        <v>82</v>
      </c>
      <c r="L64" s="43" t="s">
        <v>751</v>
      </c>
      <c r="M64" s="43" t="s">
        <v>752</v>
      </c>
      <c r="N64" s="43" t="s">
        <v>82</v>
      </c>
      <c r="O64" s="43" t="s">
        <v>753</v>
      </c>
      <c r="P64" s="43" t="s">
        <v>754</v>
      </c>
      <c r="Q64" s="43" t="s">
        <v>82</v>
      </c>
      <c r="R64" s="43" t="s">
        <v>755</v>
      </c>
      <c r="S64" s="43" t="s">
        <v>756</v>
      </c>
      <c r="T64" s="43" t="s">
        <v>82</v>
      </c>
      <c r="U64" s="43" t="s">
        <v>757</v>
      </c>
      <c r="V64" s="43" t="s">
        <v>758</v>
      </c>
      <c r="W64" s="43" t="s">
        <v>82</v>
      </c>
      <c r="X64" s="43" t="s">
        <v>751</v>
      </c>
      <c r="Y64" s="43" t="s">
        <v>752</v>
      </c>
      <c r="Z64" s="43" t="s">
        <v>82</v>
      </c>
      <c r="AA64" s="43" t="s">
        <v>753</v>
      </c>
      <c r="AB64" s="43" t="s">
        <v>754</v>
      </c>
      <c r="AC64" s="43" t="s">
        <v>82</v>
      </c>
      <c r="AD64" s="43" t="s">
        <v>755</v>
      </c>
      <c r="AE64" s="43" t="s">
        <v>756</v>
      </c>
      <c r="AF64" s="43" t="s">
        <v>82</v>
      </c>
      <c r="AG64" s="43" t="s">
        <v>757</v>
      </c>
      <c r="AH64" s="43" t="s">
        <v>758</v>
      </c>
    </row>
    <row r="65" spans="1:34">
      <c r="A65" s="43"/>
      <c r="B65" s="43"/>
      <c r="C65" s="43"/>
      <c r="D65" s="43"/>
      <c r="E65" s="43"/>
      <c r="F65" s="43" t="s">
        <v>580</v>
      </c>
      <c r="G65" s="43" t="s">
        <v>759</v>
      </c>
      <c r="H65" s="43" t="s">
        <v>83</v>
      </c>
      <c r="I65" s="43" t="s">
        <v>406</v>
      </c>
      <c r="J65" s="43" t="s">
        <v>221</v>
      </c>
      <c r="K65" s="43" t="s">
        <v>83</v>
      </c>
      <c r="L65" s="43" t="s">
        <v>760</v>
      </c>
      <c r="M65" s="43" t="s">
        <v>761</v>
      </c>
      <c r="N65" s="43" t="s">
        <v>83</v>
      </c>
      <c r="O65" s="43" t="s">
        <v>762</v>
      </c>
      <c r="P65" s="43" t="s">
        <v>763</v>
      </c>
      <c r="Q65" s="43" t="s">
        <v>83</v>
      </c>
      <c r="R65" s="43" t="s">
        <v>764</v>
      </c>
      <c r="S65" s="43" t="s">
        <v>765</v>
      </c>
      <c r="T65" s="43" t="s">
        <v>83</v>
      </c>
      <c r="U65" s="43" t="s">
        <v>766</v>
      </c>
      <c r="V65" s="43" t="s">
        <v>767</v>
      </c>
      <c r="W65" s="43" t="s">
        <v>83</v>
      </c>
      <c r="X65" s="43" t="s">
        <v>760</v>
      </c>
      <c r="Y65" s="43" t="s">
        <v>761</v>
      </c>
      <c r="Z65" s="43" t="s">
        <v>83</v>
      </c>
      <c r="AA65" s="43" t="s">
        <v>762</v>
      </c>
      <c r="AB65" s="43" t="s">
        <v>763</v>
      </c>
      <c r="AC65" s="43" t="s">
        <v>83</v>
      </c>
      <c r="AD65" s="43" t="s">
        <v>764</v>
      </c>
      <c r="AE65" s="43" t="s">
        <v>765</v>
      </c>
      <c r="AF65" s="43" t="s">
        <v>83</v>
      </c>
      <c r="AG65" s="43" t="s">
        <v>766</v>
      </c>
      <c r="AH65" s="43" t="s">
        <v>767</v>
      </c>
    </row>
    <row r="66" spans="1:34">
      <c r="A66" s="43"/>
      <c r="B66" s="43"/>
      <c r="C66" s="43"/>
      <c r="D66" s="43"/>
      <c r="E66" s="43"/>
      <c r="F66" s="43" t="s">
        <v>589</v>
      </c>
      <c r="G66" s="43" t="s">
        <v>768</v>
      </c>
      <c r="H66" s="43" t="s">
        <v>84</v>
      </c>
      <c r="I66" s="43" t="s">
        <v>271</v>
      </c>
      <c r="J66" s="43" t="s">
        <v>234</v>
      </c>
      <c r="K66" s="43" t="s">
        <v>84</v>
      </c>
      <c r="L66" s="43" t="s">
        <v>769</v>
      </c>
      <c r="M66" s="43" t="s">
        <v>770</v>
      </c>
      <c r="N66" s="43" t="s">
        <v>84</v>
      </c>
      <c r="O66" s="43" t="s">
        <v>771</v>
      </c>
      <c r="P66" s="43" t="s">
        <v>772</v>
      </c>
      <c r="Q66" s="43" t="s">
        <v>84</v>
      </c>
      <c r="R66" s="43" t="s">
        <v>773</v>
      </c>
      <c r="S66" s="43" t="s">
        <v>774</v>
      </c>
      <c r="T66" s="43" t="s">
        <v>84</v>
      </c>
      <c r="U66" s="43" t="s">
        <v>775</v>
      </c>
      <c r="V66" s="43" t="s">
        <v>776</v>
      </c>
      <c r="W66" s="43" t="s">
        <v>84</v>
      </c>
      <c r="X66" s="43" t="s">
        <v>769</v>
      </c>
      <c r="Y66" s="43" t="s">
        <v>770</v>
      </c>
      <c r="Z66" s="43" t="s">
        <v>84</v>
      </c>
      <c r="AA66" s="43" t="s">
        <v>771</v>
      </c>
      <c r="AB66" s="43" t="s">
        <v>772</v>
      </c>
      <c r="AC66" s="43" t="s">
        <v>84</v>
      </c>
      <c r="AD66" s="43" t="s">
        <v>773</v>
      </c>
      <c r="AE66" s="43" t="s">
        <v>774</v>
      </c>
      <c r="AF66" s="43" t="s">
        <v>84</v>
      </c>
      <c r="AG66" s="43" t="s">
        <v>775</v>
      </c>
      <c r="AH66" s="43" t="s">
        <v>776</v>
      </c>
    </row>
    <row r="67" spans="1:34">
      <c r="A67" s="43"/>
      <c r="B67" s="43"/>
      <c r="C67" s="43"/>
      <c r="D67" s="43"/>
      <c r="E67" s="43"/>
      <c r="F67" s="43" t="s">
        <v>598</v>
      </c>
      <c r="G67" s="43" t="s">
        <v>777</v>
      </c>
      <c r="H67" s="43" t="s">
        <v>85</v>
      </c>
      <c r="I67" s="43" t="s">
        <v>293</v>
      </c>
      <c r="J67" s="43" t="s">
        <v>218</v>
      </c>
      <c r="K67" s="43" t="s">
        <v>85</v>
      </c>
      <c r="L67" s="43" t="s">
        <v>778</v>
      </c>
      <c r="M67" s="43" t="s">
        <v>779</v>
      </c>
      <c r="N67" s="43" t="s">
        <v>85</v>
      </c>
      <c r="O67" s="43" t="s">
        <v>780</v>
      </c>
      <c r="P67" s="43" t="s">
        <v>781</v>
      </c>
      <c r="Q67" s="43" t="s">
        <v>85</v>
      </c>
      <c r="R67" s="43" t="s">
        <v>782</v>
      </c>
      <c r="S67" s="43" t="s">
        <v>783</v>
      </c>
      <c r="T67" s="43" t="s">
        <v>85</v>
      </c>
      <c r="U67" s="43" t="s">
        <v>784</v>
      </c>
      <c r="V67" s="43" t="s">
        <v>785</v>
      </c>
      <c r="W67" s="43" t="s">
        <v>85</v>
      </c>
      <c r="X67" s="43" t="s">
        <v>778</v>
      </c>
      <c r="Y67" s="43" t="s">
        <v>779</v>
      </c>
      <c r="Z67" s="43" t="s">
        <v>85</v>
      </c>
      <c r="AA67" s="43" t="s">
        <v>780</v>
      </c>
      <c r="AB67" s="43" t="s">
        <v>781</v>
      </c>
      <c r="AC67" s="43" t="s">
        <v>85</v>
      </c>
      <c r="AD67" s="43" t="s">
        <v>786</v>
      </c>
      <c r="AE67" s="43" t="s">
        <v>787</v>
      </c>
      <c r="AF67" s="43" t="s">
        <v>85</v>
      </c>
      <c r="AG67" s="43" t="s">
        <v>784</v>
      </c>
      <c r="AH67" s="43" t="s">
        <v>785</v>
      </c>
    </row>
    <row r="68" spans="1:34">
      <c r="A68" s="43"/>
      <c r="B68" s="43"/>
      <c r="C68" s="43"/>
      <c r="D68" s="43"/>
      <c r="E68" s="43"/>
      <c r="F68" s="43" t="s">
        <v>607</v>
      </c>
      <c r="G68" s="43" t="s">
        <v>788</v>
      </c>
      <c r="H68" s="43" t="s">
        <v>86</v>
      </c>
      <c r="I68" s="43" t="s">
        <v>233</v>
      </c>
      <c r="J68" s="43" t="s">
        <v>272</v>
      </c>
      <c r="K68" s="43" t="s">
        <v>86</v>
      </c>
      <c r="L68" s="43" t="s">
        <v>789</v>
      </c>
      <c r="M68" s="43" t="s">
        <v>790</v>
      </c>
      <c r="N68" s="43" t="s">
        <v>86</v>
      </c>
      <c r="O68" s="43" t="s">
        <v>791</v>
      </c>
      <c r="P68" s="43" t="s">
        <v>792</v>
      </c>
      <c r="Q68" s="43" t="s">
        <v>86</v>
      </c>
      <c r="R68" s="43" t="s">
        <v>793</v>
      </c>
      <c r="S68" s="43" t="s">
        <v>794</v>
      </c>
      <c r="T68" s="43" t="s">
        <v>86</v>
      </c>
      <c r="U68" s="43" t="s">
        <v>795</v>
      </c>
      <c r="V68" s="43" t="s">
        <v>796</v>
      </c>
      <c r="W68" s="43" t="s">
        <v>86</v>
      </c>
      <c r="X68" s="43" t="s">
        <v>789</v>
      </c>
      <c r="Y68" s="43" t="s">
        <v>790</v>
      </c>
      <c r="Z68" s="43" t="s">
        <v>86</v>
      </c>
      <c r="AA68" s="43" t="s">
        <v>791</v>
      </c>
      <c r="AB68" s="43" t="s">
        <v>792</v>
      </c>
      <c r="AC68" s="43" t="s">
        <v>86</v>
      </c>
      <c r="AD68" s="43" t="s">
        <v>793</v>
      </c>
      <c r="AE68" s="43" t="s">
        <v>794</v>
      </c>
      <c r="AF68" s="43" t="s">
        <v>86</v>
      </c>
      <c r="AG68" s="43" t="s">
        <v>795</v>
      </c>
      <c r="AH68" s="43" t="s">
        <v>796</v>
      </c>
    </row>
    <row r="69" spans="1:34">
      <c r="A69" s="43"/>
      <c r="B69" s="43"/>
      <c r="C69" s="43"/>
      <c r="D69" s="43"/>
      <c r="E69" s="43"/>
      <c r="F69" s="43" t="s">
        <v>616</v>
      </c>
      <c r="G69" s="43" t="s">
        <v>797</v>
      </c>
      <c r="H69" s="43" t="s">
        <v>87</v>
      </c>
      <c r="I69" s="43" t="s">
        <v>340</v>
      </c>
      <c r="J69" s="43" t="s">
        <v>258</v>
      </c>
      <c r="K69" s="43" t="s">
        <v>87</v>
      </c>
      <c r="L69" s="43" t="s">
        <v>798</v>
      </c>
      <c r="M69" s="43" t="s">
        <v>799</v>
      </c>
      <c r="N69" s="43" t="s">
        <v>87</v>
      </c>
      <c r="O69" s="43" t="s">
        <v>800</v>
      </c>
      <c r="P69" s="43" t="s">
        <v>801</v>
      </c>
      <c r="Q69" s="43" t="s">
        <v>87</v>
      </c>
      <c r="R69" s="43" t="s">
        <v>802</v>
      </c>
      <c r="S69" s="43" t="s">
        <v>803</v>
      </c>
      <c r="T69" s="43" t="s">
        <v>87</v>
      </c>
      <c r="U69" s="43" t="s">
        <v>804</v>
      </c>
      <c r="V69" s="43" t="s">
        <v>805</v>
      </c>
      <c r="W69" s="43" t="s">
        <v>87</v>
      </c>
      <c r="X69" s="43" t="s">
        <v>798</v>
      </c>
      <c r="Y69" s="43" t="s">
        <v>799</v>
      </c>
      <c r="Z69" s="43" t="s">
        <v>87</v>
      </c>
      <c r="AA69" s="43" t="s">
        <v>800</v>
      </c>
      <c r="AB69" s="43" t="s">
        <v>801</v>
      </c>
      <c r="AC69" s="43" t="s">
        <v>87</v>
      </c>
      <c r="AD69" s="43" t="s">
        <v>802</v>
      </c>
      <c r="AE69" s="43" t="s">
        <v>803</v>
      </c>
      <c r="AF69" s="43" t="s">
        <v>87</v>
      </c>
      <c r="AG69" s="43" t="s">
        <v>804</v>
      </c>
      <c r="AH69" s="43" t="s">
        <v>805</v>
      </c>
    </row>
    <row r="70" spans="1:34">
      <c r="A70" s="43"/>
      <c r="B70" s="43"/>
      <c r="C70" s="43"/>
      <c r="D70" s="43"/>
      <c r="E70" s="43"/>
      <c r="F70" s="43" t="s">
        <v>625</v>
      </c>
      <c r="G70" s="43" t="s">
        <v>806</v>
      </c>
      <c r="H70" s="43" t="s">
        <v>88</v>
      </c>
      <c r="I70" s="43" t="s">
        <v>416</v>
      </c>
      <c r="J70" s="43" t="s">
        <v>283</v>
      </c>
      <c r="K70" s="43" t="s">
        <v>88</v>
      </c>
      <c r="L70" s="43" t="s">
        <v>807</v>
      </c>
      <c r="M70" s="43" t="s">
        <v>808</v>
      </c>
      <c r="N70" s="43" t="s">
        <v>88</v>
      </c>
      <c r="O70" s="43" t="s">
        <v>809</v>
      </c>
      <c r="P70" s="43" t="s">
        <v>810</v>
      </c>
      <c r="Q70" s="43" t="s">
        <v>88</v>
      </c>
      <c r="R70" s="43" t="s">
        <v>811</v>
      </c>
      <c r="S70" s="43" t="s">
        <v>812</v>
      </c>
      <c r="T70" s="43" t="s">
        <v>88</v>
      </c>
      <c r="U70" s="43" t="s">
        <v>813</v>
      </c>
      <c r="V70" s="43" t="s">
        <v>814</v>
      </c>
      <c r="W70" s="43" t="s">
        <v>88</v>
      </c>
      <c r="X70" s="43" t="s">
        <v>807</v>
      </c>
      <c r="Y70" s="43" t="s">
        <v>808</v>
      </c>
      <c r="Z70" s="43" t="s">
        <v>88</v>
      </c>
      <c r="AA70" s="43" t="s">
        <v>809</v>
      </c>
      <c r="AB70" s="43" t="s">
        <v>810</v>
      </c>
      <c r="AC70" s="43" t="s">
        <v>88</v>
      </c>
      <c r="AD70" s="43" t="s">
        <v>811</v>
      </c>
      <c r="AE70" s="43" t="s">
        <v>812</v>
      </c>
      <c r="AF70" s="43" t="s">
        <v>88</v>
      </c>
      <c r="AG70" s="43" t="s">
        <v>813</v>
      </c>
      <c r="AH70" s="43" t="s">
        <v>814</v>
      </c>
    </row>
    <row r="71" spans="1:34">
      <c r="A71" s="43"/>
      <c r="B71" s="43"/>
      <c r="C71" s="43"/>
      <c r="D71" s="43"/>
      <c r="E71" s="43"/>
      <c r="F71" s="43" t="s">
        <v>634</v>
      </c>
      <c r="G71" s="43" t="s">
        <v>815</v>
      </c>
      <c r="H71" s="43" t="s">
        <v>89</v>
      </c>
      <c r="I71" s="43" t="s">
        <v>260</v>
      </c>
      <c r="J71" s="43" t="s">
        <v>269</v>
      </c>
      <c r="K71" s="43" t="s">
        <v>89</v>
      </c>
      <c r="L71" s="43" t="s">
        <v>816</v>
      </c>
      <c r="M71" s="43" t="s">
        <v>817</v>
      </c>
      <c r="N71" s="43" t="s">
        <v>89</v>
      </c>
      <c r="O71" s="43" t="s">
        <v>818</v>
      </c>
      <c r="P71" s="43" t="s">
        <v>819</v>
      </c>
      <c r="Q71" s="43" t="s">
        <v>89</v>
      </c>
      <c r="R71" s="43" t="s">
        <v>820</v>
      </c>
      <c r="S71" s="43" t="s">
        <v>821</v>
      </c>
      <c r="T71" s="43" t="s">
        <v>89</v>
      </c>
      <c r="U71" s="43" t="s">
        <v>822</v>
      </c>
      <c r="V71" s="43" t="s">
        <v>823</v>
      </c>
      <c r="W71" s="43" t="s">
        <v>89</v>
      </c>
      <c r="X71" s="43" t="s">
        <v>816</v>
      </c>
      <c r="Y71" s="43" t="s">
        <v>817</v>
      </c>
      <c r="Z71" s="43" t="s">
        <v>89</v>
      </c>
      <c r="AA71" s="43" t="s">
        <v>818</v>
      </c>
      <c r="AB71" s="43" t="s">
        <v>819</v>
      </c>
      <c r="AC71" s="43" t="s">
        <v>89</v>
      </c>
      <c r="AD71" s="43" t="s">
        <v>820</v>
      </c>
      <c r="AE71" s="43" t="s">
        <v>821</v>
      </c>
      <c r="AF71" s="43" t="s">
        <v>89</v>
      </c>
      <c r="AG71" s="43" t="s">
        <v>822</v>
      </c>
      <c r="AH71" s="43" t="s">
        <v>823</v>
      </c>
    </row>
    <row r="72" spans="1:34">
      <c r="A72" s="43"/>
      <c r="B72" s="43"/>
      <c r="C72" s="43"/>
      <c r="D72" s="43"/>
      <c r="E72" s="43"/>
      <c r="F72" s="43" t="s">
        <v>643</v>
      </c>
      <c r="G72" s="43" t="s">
        <v>824</v>
      </c>
      <c r="H72" s="43" t="s">
        <v>90</v>
      </c>
      <c r="I72" s="43" t="s">
        <v>406</v>
      </c>
      <c r="J72" s="43" t="s">
        <v>234</v>
      </c>
      <c r="K72" s="43" t="s">
        <v>90</v>
      </c>
      <c r="L72" s="43" t="s">
        <v>825</v>
      </c>
      <c r="M72" s="43" t="s">
        <v>826</v>
      </c>
      <c r="N72" s="43" t="s">
        <v>90</v>
      </c>
      <c r="O72" s="43" t="s">
        <v>827</v>
      </c>
      <c r="P72" s="43" t="s">
        <v>828</v>
      </c>
      <c r="Q72" s="43" t="s">
        <v>90</v>
      </c>
      <c r="R72" s="43" t="s">
        <v>829</v>
      </c>
      <c r="S72" s="43" t="s">
        <v>830</v>
      </c>
      <c r="T72" s="43" t="s">
        <v>90</v>
      </c>
      <c r="U72" s="43" t="s">
        <v>831</v>
      </c>
      <c r="V72" s="43" t="s">
        <v>832</v>
      </c>
      <c r="W72" s="43" t="s">
        <v>90</v>
      </c>
      <c r="X72" s="43" t="s">
        <v>825</v>
      </c>
      <c r="Y72" s="43" t="s">
        <v>826</v>
      </c>
      <c r="Z72" s="43" t="s">
        <v>90</v>
      </c>
      <c r="AA72" s="43" t="s">
        <v>827</v>
      </c>
      <c r="AB72" s="43" t="s">
        <v>828</v>
      </c>
      <c r="AC72" s="43" t="s">
        <v>90</v>
      </c>
      <c r="AD72" s="43" t="s">
        <v>829</v>
      </c>
      <c r="AE72" s="43" t="s">
        <v>830</v>
      </c>
      <c r="AF72" s="43" t="s">
        <v>90</v>
      </c>
      <c r="AG72" s="43" t="s">
        <v>831</v>
      </c>
      <c r="AH72" s="43" t="s">
        <v>832</v>
      </c>
    </row>
    <row r="73" spans="1:34">
      <c r="A73" s="43"/>
      <c r="B73" s="43"/>
      <c r="C73" s="43"/>
      <c r="D73" s="43"/>
      <c r="E73" s="43"/>
      <c r="F73" s="43" t="s">
        <v>652</v>
      </c>
      <c r="G73" s="43" t="s">
        <v>833</v>
      </c>
      <c r="H73" s="43" t="s">
        <v>91</v>
      </c>
      <c r="I73" s="43" t="s">
        <v>271</v>
      </c>
      <c r="J73" s="43" t="s">
        <v>245</v>
      </c>
      <c r="K73" s="43" t="s">
        <v>91</v>
      </c>
      <c r="L73" s="43" t="s">
        <v>834</v>
      </c>
      <c r="M73" s="43" t="s">
        <v>835</v>
      </c>
      <c r="N73" s="43" t="s">
        <v>91</v>
      </c>
      <c r="O73" s="43" t="s">
        <v>836</v>
      </c>
      <c r="P73" s="43" t="s">
        <v>837</v>
      </c>
      <c r="Q73" s="43" t="s">
        <v>91</v>
      </c>
      <c r="R73" s="43" t="s">
        <v>838</v>
      </c>
      <c r="S73" s="43" t="s">
        <v>839</v>
      </c>
      <c r="T73" s="43" t="s">
        <v>91</v>
      </c>
      <c r="U73" s="43" t="s">
        <v>840</v>
      </c>
      <c r="V73" s="43" t="s">
        <v>841</v>
      </c>
      <c r="W73" s="43" t="s">
        <v>91</v>
      </c>
      <c r="X73" s="43" t="s">
        <v>834</v>
      </c>
      <c r="Y73" s="43" t="s">
        <v>835</v>
      </c>
      <c r="Z73" s="43" t="s">
        <v>91</v>
      </c>
      <c r="AA73" s="43" t="s">
        <v>836</v>
      </c>
      <c r="AB73" s="43" t="s">
        <v>837</v>
      </c>
      <c r="AC73" s="43" t="s">
        <v>91</v>
      </c>
      <c r="AD73" s="43" t="s">
        <v>842</v>
      </c>
      <c r="AE73" s="43" t="s">
        <v>843</v>
      </c>
      <c r="AF73" s="43" t="s">
        <v>91</v>
      </c>
      <c r="AG73" s="43" t="s">
        <v>840</v>
      </c>
      <c r="AH73" s="43" t="s">
        <v>841</v>
      </c>
    </row>
    <row r="74" spans="1:34">
      <c r="A74" s="43"/>
      <c r="B74" s="43"/>
      <c r="C74" s="43"/>
      <c r="D74" s="43"/>
      <c r="E74" s="43"/>
      <c r="F74" s="43" t="s">
        <v>661</v>
      </c>
      <c r="G74" s="43" t="s">
        <v>844</v>
      </c>
      <c r="H74" s="43" t="s">
        <v>92</v>
      </c>
      <c r="I74" s="43" t="s">
        <v>350</v>
      </c>
      <c r="J74" s="43" t="s">
        <v>221</v>
      </c>
      <c r="K74" s="43" t="s">
        <v>92</v>
      </c>
      <c r="L74" s="43" t="s">
        <v>845</v>
      </c>
      <c r="M74" s="43" t="s">
        <v>846</v>
      </c>
      <c r="N74" s="43" t="s">
        <v>92</v>
      </c>
      <c r="O74" s="43" t="s">
        <v>847</v>
      </c>
      <c r="P74" s="43" t="s">
        <v>848</v>
      </c>
      <c r="Q74" s="43" t="s">
        <v>92</v>
      </c>
      <c r="R74" s="43" t="s">
        <v>849</v>
      </c>
      <c r="S74" s="43" t="s">
        <v>850</v>
      </c>
      <c r="T74" s="43" t="s">
        <v>92</v>
      </c>
      <c r="U74" s="43" t="s">
        <v>851</v>
      </c>
      <c r="V74" s="43" t="s">
        <v>852</v>
      </c>
      <c r="W74" s="43" t="s">
        <v>92</v>
      </c>
      <c r="X74" s="43" t="s">
        <v>845</v>
      </c>
      <c r="Y74" s="43" t="s">
        <v>846</v>
      </c>
      <c r="Z74" s="43" t="s">
        <v>92</v>
      </c>
      <c r="AA74" s="43" t="s">
        <v>847</v>
      </c>
      <c r="AB74" s="43" t="s">
        <v>848</v>
      </c>
      <c r="AC74" s="43" t="s">
        <v>92</v>
      </c>
      <c r="AD74" s="43" t="s">
        <v>849</v>
      </c>
      <c r="AE74" s="43" t="s">
        <v>850</v>
      </c>
      <c r="AF74" s="43" t="s">
        <v>92</v>
      </c>
      <c r="AG74" s="43" t="s">
        <v>851</v>
      </c>
      <c r="AH74" s="43" t="s">
        <v>852</v>
      </c>
    </row>
    <row r="75" spans="1:34">
      <c r="A75" s="43"/>
      <c r="B75" s="43"/>
      <c r="C75" s="43"/>
      <c r="D75" s="43"/>
      <c r="E75" s="43"/>
      <c r="F75" s="43" t="s">
        <v>670</v>
      </c>
      <c r="G75" s="43" t="s">
        <v>853</v>
      </c>
      <c r="H75" s="43" t="s">
        <v>93</v>
      </c>
      <c r="I75" s="43" t="s">
        <v>303</v>
      </c>
      <c r="J75" s="43" t="s">
        <v>218</v>
      </c>
      <c r="K75" s="43" t="s">
        <v>93</v>
      </c>
      <c r="L75" s="43" t="s">
        <v>854</v>
      </c>
      <c r="M75" s="43" t="s">
        <v>855</v>
      </c>
      <c r="N75" s="43" t="s">
        <v>93</v>
      </c>
      <c r="O75" s="43" t="s">
        <v>856</v>
      </c>
      <c r="P75" s="43" t="s">
        <v>857</v>
      </c>
      <c r="Q75" s="43" t="s">
        <v>93</v>
      </c>
      <c r="R75" s="43" t="s">
        <v>858</v>
      </c>
      <c r="S75" s="43" t="s">
        <v>859</v>
      </c>
      <c r="T75" s="43" t="s">
        <v>93</v>
      </c>
      <c r="U75" s="43" t="s">
        <v>860</v>
      </c>
      <c r="V75" s="43" t="s">
        <v>861</v>
      </c>
      <c r="W75" s="43" t="s">
        <v>93</v>
      </c>
      <c r="X75" s="43" t="s">
        <v>854</v>
      </c>
      <c r="Y75" s="43" t="s">
        <v>855</v>
      </c>
      <c r="Z75" s="43" t="s">
        <v>93</v>
      </c>
      <c r="AA75" s="43" t="s">
        <v>856</v>
      </c>
      <c r="AB75" s="43" t="s">
        <v>857</v>
      </c>
      <c r="AC75" s="43" t="s">
        <v>93</v>
      </c>
      <c r="AD75" s="43" t="s">
        <v>858</v>
      </c>
      <c r="AE75" s="43" t="s">
        <v>859</v>
      </c>
      <c r="AF75" s="43" t="s">
        <v>93</v>
      </c>
      <c r="AG75" s="43" t="s">
        <v>860</v>
      </c>
      <c r="AH75" s="43" t="s">
        <v>861</v>
      </c>
    </row>
    <row r="76" spans="1:34">
      <c r="A76" s="43"/>
      <c r="B76" s="43"/>
      <c r="C76" s="43"/>
      <c r="D76" s="43"/>
      <c r="E76" s="43"/>
      <c r="F76" s="43" t="s">
        <v>679</v>
      </c>
      <c r="G76" s="43" t="s">
        <v>862</v>
      </c>
      <c r="H76" s="43" t="s">
        <v>94</v>
      </c>
      <c r="I76" s="43" t="s">
        <v>247</v>
      </c>
      <c r="J76" s="43" t="s">
        <v>272</v>
      </c>
      <c r="K76" s="43" t="s">
        <v>94</v>
      </c>
      <c r="L76" s="43" t="s">
        <v>863</v>
      </c>
      <c r="M76" s="43" t="s">
        <v>864</v>
      </c>
      <c r="N76" s="43" t="s">
        <v>94</v>
      </c>
      <c r="O76" s="43" t="s">
        <v>865</v>
      </c>
      <c r="P76" s="43" t="s">
        <v>866</v>
      </c>
      <c r="Q76" s="43" t="s">
        <v>94</v>
      </c>
      <c r="R76" s="43" t="s">
        <v>867</v>
      </c>
      <c r="S76" s="43" t="s">
        <v>868</v>
      </c>
      <c r="T76" s="43" t="s">
        <v>94</v>
      </c>
      <c r="U76" s="43" t="s">
        <v>869</v>
      </c>
      <c r="V76" s="43" t="s">
        <v>870</v>
      </c>
      <c r="W76" s="43" t="s">
        <v>94</v>
      </c>
      <c r="X76" s="43" t="s">
        <v>863</v>
      </c>
      <c r="Y76" s="43" t="s">
        <v>864</v>
      </c>
      <c r="Z76" s="43" t="s">
        <v>94</v>
      </c>
      <c r="AA76" s="43" t="s">
        <v>865</v>
      </c>
      <c r="AB76" s="43" t="s">
        <v>866</v>
      </c>
      <c r="AC76" s="43" t="s">
        <v>94</v>
      </c>
      <c r="AD76" s="43" t="s">
        <v>867</v>
      </c>
      <c r="AE76" s="43" t="s">
        <v>868</v>
      </c>
      <c r="AF76" s="43" t="s">
        <v>94</v>
      </c>
      <c r="AG76" s="43" t="s">
        <v>869</v>
      </c>
      <c r="AH76" s="43" t="s">
        <v>870</v>
      </c>
    </row>
    <row r="77" spans="1:34">
      <c r="A77" s="43"/>
      <c r="B77" s="43"/>
      <c r="C77" s="43"/>
      <c r="D77" s="43"/>
      <c r="E77" s="43"/>
      <c r="F77" s="43" t="s">
        <v>688</v>
      </c>
      <c r="G77" s="43" t="s">
        <v>871</v>
      </c>
      <c r="H77" s="43" t="s">
        <v>95</v>
      </c>
      <c r="I77" s="43" t="s">
        <v>416</v>
      </c>
      <c r="J77" s="43" t="s">
        <v>269</v>
      </c>
      <c r="K77" s="43" t="s">
        <v>95</v>
      </c>
      <c r="L77" s="43" t="s">
        <v>872</v>
      </c>
      <c r="M77" s="43" t="s">
        <v>873</v>
      </c>
      <c r="N77" s="43" t="s">
        <v>95</v>
      </c>
      <c r="O77" s="43" t="s">
        <v>874</v>
      </c>
      <c r="P77" s="43" t="s">
        <v>875</v>
      </c>
      <c r="Q77" s="43" t="s">
        <v>95</v>
      </c>
      <c r="R77" s="43" t="s">
        <v>876</v>
      </c>
      <c r="S77" s="43" t="s">
        <v>877</v>
      </c>
      <c r="T77" s="43" t="s">
        <v>95</v>
      </c>
      <c r="U77" s="43" t="s">
        <v>878</v>
      </c>
      <c r="V77" s="43" t="s">
        <v>879</v>
      </c>
      <c r="W77" s="43" t="s">
        <v>95</v>
      </c>
      <c r="X77" s="43" t="s">
        <v>872</v>
      </c>
      <c r="Y77" s="43" t="s">
        <v>873</v>
      </c>
      <c r="Z77" s="43" t="s">
        <v>95</v>
      </c>
      <c r="AA77" s="43" t="s">
        <v>874</v>
      </c>
      <c r="AB77" s="43" t="s">
        <v>875</v>
      </c>
      <c r="AC77" s="43" t="s">
        <v>95</v>
      </c>
      <c r="AD77" s="43" t="s">
        <v>876</v>
      </c>
      <c r="AE77" s="43" t="s">
        <v>877</v>
      </c>
      <c r="AF77" s="43" t="s">
        <v>95</v>
      </c>
      <c r="AG77" s="43" t="s">
        <v>878</v>
      </c>
      <c r="AH77" s="43" t="s">
        <v>879</v>
      </c>
    </row>
    <row r="78" spans="1:34">
      <c r="A78" s="43"/>
      <c r="B78" s="43"/>
      <c r="C78" s="43"/>
      <c r="D78" s="43"/>
      <c r="E78" s="43"/>
      <c r="F78" s="43" t="s">
        <v>697</v>
      </c>
      <c r="G78" s="43" t="s">
        <v>880</v>
      </c>
      <c r="H78" s="43" t="s">
        <v>96</v>
      </c>
      <c r="I78" s="43" t="s">
        <v>260</v>
      </c>
      <c r="J78" s="43" t="s">
        <v>258</v>
      </c>
      <c r="K78" s="43" t="s">
        <v>96</v>
      </c>
      <c r="L78" s="43" t="s">
        <v>881</v>
      </c>
      <c r="M78" s="43" t="s">
        <v>882</v>
      </c>
      <c r="N78" s="43" t="s">
        <v>96</v>
      </c>
      <c r="O78" s="43" t="s">
        <v>883</v>
      </c>
      <c r="P78" s="43" t="s">
        <v>884</v>
      </c>
      <c r="Q78" s="43" t="s">
        <v>96</v>
      </c>
      <c r="R78" s="43" t="s">
        <v>885</v>
      </c>
      <c r="S78" s="43" t="s">
        <v>886</v>
      </c>
      <c r="T78" s="43" t="s">
        <v>96</v>
      </c>
      <c r="U78" s="43" t="s">
        <v>887</v>
      </c>
      <c r="V78" s="43" t="s">
        <v>888</v>
      </c>
      <c r="W78" s="43" t="s">
        <v>96</v>
      </c>
      <c r="X78" s="43" t="s">
        <v>881</v>
      </c>
      <c r="Y78" s="43" t="s">
        <v>882</v>
      </c>
      <c r="Z78" s="43" t="s">
        <v>96</v>
      </c>
      <c r="AA78" s="43" t="s">
        <v>883</v>
      </c>
      <c r="AB78" s="43" t="s">
        <v>884</v>
      </c>
      <c r="AC78" s="43" t="s">
        <v>96</v>
      </c>
      <c r="AD78" s="43" t="s">
        <v>885</v>
      </c>
      <c r="AE78" s="43" t="s">
        <v>886</v>
      </c>
      <c r="AF78" s="43" t="s">
        <v>96</v>
      </c>
      <c r="AG78" s="43" t="s">
        <v>887</v>
      </c>
      <c r="AH78" s="43" t="s">
        <v>888</v>
      </c>
    </row>
    <row r="79" spans="1:34">
      <c r="A79" s="43"/>
      <c r="B79" s="43"/>
      <c r="C79" s="43"/>
      <c r="D79" s="43"/>
      <c r="E79" s="43"/>
      <c r="F79" s="43" t="s">
        <v>706</v>
      </c>
      <c r="G79" s="43" t="s">
        <v>889</v>
      </c>
      <c r="H79" s="43" t="s">
        <v>97</v>
      </c>
      <c r="I79" s="43" t="s">
        <v>340</v>
      </c>
      <c r="J79" s="43" t="s">
        <v>283</v>
      </c>
      <c r="K79" s="43" t="s">
        <v>97</v>
      </c>
      <c r="L79" s="43" t="s">
        <v>890</v>
      </c>
      <c r="M79" s="43" t="s">
        <v>891</v>
      </c>
      <c r="N79" s="43" t="s">
        <v>97</v>
      </c>
      <c r="O79" s="43" t="s">
        <v>892</v>
      </c>
      <c r="P79" s="43" t="s">
        <v>893</v>
      </c>
      <c r="Q79" s="43" t="s">
        <v>97</v>
      </c>
      <c r="R79" s="43" t="s">
        <v>894</v>
      </c>
      <c r="S79" s="43" t="s">
        <v>895</v>
      </c>
      <c r="T79" s="43" t="s">
        <v>97</v>
      </c>
      <c r="U79" s="43" t="s">
        <v>896</v>
      </c>
      <c r="V79" s="43" t="s">
        <v>897</v>
      </c>
      <c r="W79" s="43" t="s">
        <v>97</v>
      </c>
      <c r="X79" s="43" t="s">
        <v>890</v>
      </c>
      <c r="Y79" s="43" t="s">
        <v>891</v>
      </c>
      <c r="Z79" s="43" t="s">
        <v>97</v>
      </c>
      <c r="AA79" s="43" t="s">
        <v>892</v>
      </c>
      <c r="AB79" s="43" t="s">
        <v>893</v>
      </c>
      <c r="AC79" s="43" t="s">
        <v>97</v>
      </c>
      <c r="AD79" s="43" t="s">
        <v>894</v>
      </c>
      <c r="AE79" s="43" t="s">
        <v>895</v>
      </c>
      <c r="AF79" s="43" t="s">
        <v>97</v>
      </c>
      <c r="AG79" s="43" t="s">
        <v>896</v>
      </c>
      <c r="AH79" s="43" t="s">
        <v>897</v>
      </c>
    </row>
    <row r="80" spans="1:34">
      <c r="A80" s="43"/>
      <c r="B80" s="43"/>
      <c r="C80" s="43"/>
      <c r="D80" s="43"/>
      <c r="E80" s="43"/>
      <c r="F80" s="43" t="s">
        <v>715</v>
      </c>
      <c r="G80" s="43" t="s">
        <v>898</v>
      </c>
      <c r="H80" s="43" t="s">
        <v>98</v>
      </c>
      <c r="I80" s="43" t="s">
        <v>282</v>
      </c>
      <c r="J80" s="43" t="s">
        <v>221</v>
      </c>
      <c r="K80" s="43" t="s">
        <v>98</v>
      </c>
      <c r="L80" s="43" t="s">
        <v>899</v>
      </c>
      <c r="M80" s="43" t="s">
        <v>900</v>
      </c>
      <c r="N80" s="43" t="s">
        <v>98</v>
      </c>
      <c r="O80" s="43" t="s">
        <v>901</v>
      </c>
      <c r="P80" s="43" t="s">
        <v>902</v>
      </c>
      <c r="Q80" s="43" t="s">
        <v>98</v>
      </c>
      <c r="R80" s="43" t="s">
        <v>903</v>
      </c>
      <c r="S80" s="43" t="s">
        <v>904</v>
      </c>
      <c r="T80" s="43" t="s">
        <v>98</v>
      </c>
      <c r="U80" s="43" t="s">
        <v>905</v>
      </c>
      <c r="V80" s="43" t="s">
        <v>906</v>
      </c>
      <c r="W80" s="43" t="s">
        <v>98</v>
      </c>
      <c r="X80" s="43" t="s">
        <v>899</v>
      </c>
      <c r="Y80" s="43" t="s">
        <v>900</v>
      </c>
      <c r="Z80" s="43" t="s">
        <v>98</v>
      </c>
      <c r="AA80" s="43" t="s">
        <v>901</v>
      </c>
      <c r="AB80" s="43" t="s">
        <v>902</v>
      </c>
      <c r="AC80" s="43" t="s">
        <v>98</v>
      </c>
      <c r="AD80" s="43" t="s">
        <v>903</v>
      </c>
      <c r="AE80" s="43" t="s">
        <v>904</v>
      </c>
      <c r="AF80" s="43" t="s">
        <v>98</v>
      </c>
      <c r="AG80" s="43" t="s">
        <v>905</v>
      </c>
      <c r="AH80" s="43" t="s">
        <v>906</v>
      </c>
    </row>
    <row r="81" spans="1:34">
      <c r="A81" s="43"/>
      <c r="B81" s="43"/>
      <c r="C81" s="43"/>
      <c r="D81" s="43"/>
      <c r="E81" s="43"/>
      <c r="F81" s="43" t="s">
        <v>724</v>
      </c>
      <c r="G81" s="43" t="s">
        <v>907</v>
      </c>
      <c r="H81" s="43" t="s">
        <v>99</v>
      </c>
      <c r="I81" s="43" t="s">
        <v>293</v>
      </c>
      <c r="J81" s="43" t="s">
        <v>234</v>
      </c>
      <c r="K81" s="43" t="s">
        <v>99</v>
      </c>
      <c r="L81" s="43" t="s">
        <v>908</v>
      </c>
      <c r="M81" s="43" t="s">
        <v>909</v>
      </c>
      <c r="N81" s="43" t="s">
        <v>99</v>
      </c>
      <c r="O81" s="43" t="s">
        <v>910</v>
      </c>
      <c r="P81" s="43" t="s">
        <v>911</v>
      </c>
      <c r="Q81" s="43" t="s">
        <v>99</v>
      </c>
      <c r="R81" s="43" t="s">
        <v>912</v>
      </c>
      <c r="S81" s="43" t="s">
        <v>913</v>
      </c>
      <c r="T81" s="43" t="s">
        <v>99</v>
      </c>
      <c r="U81" s="43" t="s">
        <v>914</v>
      </c>
      <c r="V81" s="43" t="s">
        <v>915</v>
      </c>
      <c r="W81" s="43" t="s">
        <v>99</v>
      </c>
      <c r="X81" s="43" t="s">
        <v>908</v>
      </c>
      <c r="Y81" s="43" t="s">
        <v>909</v>
      </c>
      <c r="Z81" s="43" t="s">
        <v>99</v>
      </c>
      <c r="AA81" s="43" t="s">
        <v>910</v>
      </c>
      <c r="AB81" s="43" t="s">
        <v>911</v>
      </c>
      <c r="AC81" s="43" t="s">
        <v>99</v>
      </c>
      <c r="AD81" s="43" t="s">
        <v>912</v>
      </c>
      <c r="AE81" s="43" t="s">
        <v>913</v>
      </c>
      <c r="AF81" s="43" t="s">
        <v>99</v>
      </c>
      <c r="AG81" s="43" t="s">
        <v>914</v>
      </c>
      <c r="AH81" s="43" t="s">
        <v>915</v>
      </c>
    </row>
    <row r="82" spans="1:34">
      <c r="A82" s="43"/>
      <c r="B82" s="43"/>
      <c r="C82" s="43"/>
      <c r="D82" s="43"/>
      <c r="E82" s="43"/>
      <c r="F82" s="43" t="s">
        <v>733</v>
      </c>
      <c r="G82" s="43" t="s">
        <v>916</v>
      </c>
      <c r="H82" s="43" t="s">
        <v>100</v>
      </c>
      <c r="I82" s="43" t="s">
        <v>303</v>
      </c>
      <c r="J82" s="43" t="s">
        <v>245</v>
      </c>
      <c r="K82" s="43" t="s">
        <v>100</v>
      </c>
      <c r="L82" s="43" t="s">
        <v>917</v>
      </c>
      <c r="M82" s="43" t="s">
        <v>918</v>
      </c>
      <c r="N82" s="43" t="s">
        <v>100</v>
      </c>
      <c r="O82" s="43" t="s">
        <v>919</v>
      </c>
      <c r="P82" s="43" t="s">
        <v>920</v>
      </c>
      <c r="Q82" s="43" t="s">
        <v>100</v>
      </c>
      <c r="R82" s="43" t="s">
        <v>921</v>
      </c>
      <c r="S82" s="43" t="s">
        <v>922</v>
      </c>
      <c r="T82" s="43" t="s">
        <v>100</v>
      </c>
      <c r="U82" s="43" t="s">
        <v>923</v>
      </c>
      <c r="V82" s="43" t="s">
        <v>924</v>
      </c>
      <c r="W82" s="43" t="s">
        <v>100</v>
      </c>
      <c r="X82" s="43" t="s">
        <v>917</v>
      </c>
      <c r="Y82" s="43" t="s">
        <v>918</v>
      </c>
      <c r="Z82" s="43" t="s">
        <v>100</v>
      </c>
      <c r="AA82" s="43" t="s">
        <v>919</v>
      </c>
      <c r="AB82" s="43" t="s">
        <v>920</v>
      </c>
      <c r="AC82" s="43" t="s">
        <v>100</v>
      </c>
      <c r="AD82" s="43" t="s">
        <v>921</v>
      </c>
      <c r="AE82" s="43" t="s">
        <v>922</v>
      </c>
      <c r="AF82" s="43" t="s">
        <v>100</v>
      </c>
      <c r="AG82" s="43" t="s">
        <v>923</v>
      </c>
      <c r="AH82" s="43" t="s">
        <v>924</v>
      </c>
    </row>
    <row r="83" spans="1:34">
      <c r="A83" s="43"/>
      <c r="B83" s="43"/>
      <c r="C83" s="43"/>
      <c r="D83" s="43"/>
      <c r="E83" s="43"/>
      <c r="F83" s="43" t="s">
        <v>742</v>
      </c>
      <c r="G83" s="43" t="s">
        <v>925</v>
      </c>
      <c r="H83" s="43" t="s">
        <v>101</v>
      </c>
      <c r="I83" s="43" t="s">
        <v>220</v>
      </c>
      <c r="J83" s="43" t="s">
        <v>218</v>
      </c>
      <c r="K83" s="43" t="s">
        <v>101</v>
      </c>
      <c r="L83" s="43" t="s">
        <v>926</v>
      </c>
      <c r="M83" s="43" t="s">
        <v>927</v>
      </c>
      <c r="N83" s="43" t="s">
        <v>101</v>
      </c>
      <c r="O83" s="43" t="s">
        <v>928</v>
      </c>
      <c r="P83" s="43" t="s">
        <v>929</v>
      </c>
      <c r="Q83" s="43" t="s">
        <v>101</v>
      </c>
      <c r="R83" s="43" t="s">
        <v>930</v>
      </c>
      <c r="S83" s="43" t="s">
        <v>931</v>
      </c>
      <c r="T83" s="43" t="s">
        <v>101</v>
      </c>
      <c r="U83" s="43" t="s">
        <v>932</v>
      </c>
      <c r="V83" s="43" t="s">
        <v>933</v>
      </c>
      <c r="W83" s="43" t="s">
        <v>101</v>
      </c>
      <c r="X83" s="43" t="s">
        <v>926</v>
      </c>
      <c r="Y83" s="43" t="s">
        <v>927</v>
      </c>
      <c r="Z83" s="43" t="s">
        <v>101</v>
      </c>
      <c r="AA83" s="43" t="s">
        <v>928</v>
      </c>
      <c r="AB83" s="43" t="s">
        <v>929</v>
      </c>
      <c r="AC83" s="43" t="s">
        <v>101</v>
      </c>
      <c r="AD83" s="43" t="s">
        <v>930</v>
      </c>
      <c r="AE83" s="43" t="s">
        <v>931</v>
      </c>
      <c r="AF83" s="43" t="s">
        <v>101</v>
      </c>
      <c r="AG83" s="43" t="s">
        <v>932</v>
      </c>
      <c r="AH83" s="43" t="s">
        <v>933</v>
      </c>
    </row>
    <row r="84" spans="1:34">
      <c r="A84" s="43"/>
      <c r="B84" s="43"/>
      <c r="C84" s="43"/>
      <c r="D84" s="43"/>
      <c r="E84" s="43"/>
      <c r="F84" s="43" t="s">
        <v>751</v>
      </c>
      <c r="G84" s="43" t="s">
        <v>934</v>
      </c>
      <c r="H84" s="43" t="s">
        <v>102</v>
      </c>
      <c r="I84" s="43" t="s">
        <v>260</v>
      </c>
      <c r="J84" s="43" t="s">
        <v>272</v>
      </c>
      <c r="K84" s="43" t="s">
        <v>102</v>
      </c>
      <c r="L84" s="43" t="s">
        <v>935</v>
      </c>
      <c r="M84" s="43" t="s">
        <v>936</v>
      </c>
      <c r="N84" s="43" t="s">
        <v>102</v>
      </c>
      <c r="O84" s="43" t="s">
        <v>937</v>
      </c>
      <c r="P84" s="43" t="s">
        <v>938</v>
      </c>
      <c r="Q84" s="43" t="s">
        <v>102</v>
      </c>
      <c r="R84" s="43" t="s">
        <v>939</v>
      </c>
      <c r="S84" s="43" t="s">
        <v>940</v>
      </c>
      <c r="T84" s="43" t="s">
        <v>102</v>
      </c>
      <c r="U84" s="43" t="s">
        <v>941</v>
      </c>
      <c r="V84" s="43" t="s">
        <v>942</v>
      </c>
      <c r="W84" s="43" t="s">
        <v>102</v>
      </c>
      <c r="X84" s="43" t="s">
        <v>935</v>
      </c>
      <c r="Y84" s="43" t="s">
        <v>936</v>
      </c>
      <c r="Z84" s="43" t="s">
        <v>102</v>
      </c>
      <c r="AA84" s="43" t="s">
        <v>937</v>
      </c>
      <c r="AB84" s="43" t="s">
        <v>938</v>
      </c>
      <c r="AC84" s="43" t="s">
        <v>102</v>
      </c>
      <c r="AD84" s="43" t="s">
        <v>939</v>
      </c>
      <c r="AE84" s="43" t="s">
        <v>940</v>
      </c>
      <c r="AF84" s="43" t="s">
        <v>102</v>
      </c>
      <c r="AG84" s="43" t="s">
        <v>941</v>
      </c>
      <c r="AH84" s="43" t="s">
        <v>942</v>
      </c>
    </row>
    <row r="85" spans="1:34">
      <c r="A85" s="43"/>
      <c r="B85" s="43"/>
      <c r="C85" s="43"/>
      <c r="D85" s="43"/>
      <c r="E85" s="43"/>
      <c r="F85" s="43" t="s">
        <v>760</v>
      </c>
      <c r="G85" s="43" t="s">
        <v>943</v>
      </c>
      <c r="H85" s="43" t="s">
        <v>103</v>
      </c>
      <c r="I85" s="43" t="s">
        <v>271</v>
      </c>
      <c r="J85" s="43" t="s">
        <v>283</v>
      </c>
      <c r="K85" s="43" t="s">
        <v>103</v>
      </c>
      <c r="L85" s="43" t="s">
        <v>944</v>
      </c>
      <c r="M85" s="43" t="s">
        <v>945</v>
      </c>
      <c r="N85" s="43" t="s">
        <v>103</v>
      </c>
      <c r="O85" s="43" t="s">
        <v>946</v>
      </c>
      <c r="P85" s="43" t="s">
        <v>947</v>
      </c>
      <c r="Q85" s="43" t="s">
        <v>103</v>
      </c>
      <c r="R85" s="43" t="s">
        <v>948</v>
      </c>
      <c r="S85" s="43" t="s">
        <v>949</v>
      </c>
      <c r="T85" s="43" t="s">
        <v>103</v>
      </c>
      <c r="U85" s="43" t="s">
        <v>950</v>
      </c>
      <c r="V85" s="43" t="s">
        <v>951</v>
      </c>
      <c r="W85" s="43" t="s">
        <v>103</v>
      </c>
      <c r="X85" s="43" t="s">
        <v>944</v>
      </c>
      <c r="Y85" s="43" t="s">
        <v>945</v>
      </c>
      <c r="Z85" s="43" t="s">
        <v>103</v>
      </c>
      <c r="AA85" s="43" t="s">
        <v>946</v>
      </c>
      <c r="AB85" s="43" t="s">
        <v>947</v>
      </c>
      <c r="AC85" s="43" t="s">
        <v>103</v>
      </c>
      <c r="AD85" s="43" t="s">
        <v>948</v>
      </c>
      <c r="AE85" s="43" t="s">
        <v>949</v>
      </c>
      <c r="AF85" s="43" t="s">
        <v>103</v>
      </c>
      <c r="AG85" s="43" t="s">
        <v>950</v>
      </c>
      <c r="AH85" s="43" t="s">
        <v>951</v>
      </c>
    </row>
    <row r="86" spans="1:34">
      <c r="A86" s="43"/>
      <c r="B86" s="43"/>
      <c r="C86" s="43"/>
      <c r="D86" s="43"/>
      <c r="E86" s="43"/>
      <c r="F86" s="43" t="s">
        <v>769</v>
      </c>
      <c r="G86" s="43" t="s">
        <v>952</v>
      </c>
      <c r="H86" s="43" t="s">
        <v>104</v>
      </c>
      <c r="I86" s="43" t="s">
        <v>350</v>
      </c>
      <c r="J86" s="43" t="s">
        <v>269</v>
      </c>
      <c r="K86" s="43" t="s">
        <v>104</v>
      </c>
      <c r="L86" s="43" t="s">
        <v>953</v>
      </c>
      <c r="M86" s="43" t="s">
        <v>954</v>
      </c>
      <c r="N86" s="43" t="s">
        <v>104</v>
      </c>
      <c r="O86" s="43" t="s">
        <v>955</v>
      </c>
      <c r="P86" s="43" t="s">
        <v>956</v>
      </c>
      <c r="Q86" s="43" t="s">
        <v>104</v>
      </c>
      <c r="R86" s="43" t="s">
        <v>957</v>
      </c>
      <c r="S86" s="43" t="s">
        <v>958</v>
      </c>
      <c r="T86" s="43" t="s">
        <v>104</v>
      </c>
      <c r="U86" s="43" t="s">
        <v>959</v>
      </c>
      <c r="V86" s="43" t="s">
        <v>960</v>
      </c>
      <c r="W86" s="43" t="s">
        <v>104</v>
      </c>
      <c r="X86" s="43" t="s">
        <v>953</v>
      </c>
      <c r="Y86" s="43" t="s">
        <v>954</v>
      </c>
      <c r="Z86" s="43" t="s">
        <v>104</v>
      </c>
      <c r="AA86" s="43" t="s">
        <v>955</v>
      </c>
      <c r="AB86" s="43" t="s">
        <v>956</v>
      </c>
      <c r="AC86" s="43" t="s">
        <v>104</v>
      </c>
      <c r="AD86" s="43" t="s">
        <v>957</v>
      </c>
      <c r="AE86" s="43" t="s">
        <v>958</v>
      </c>
      <c r="AF86" s="43" t="s">
        <v>104</v>
      </c>
      <c r="AG86" s="43" t="s">
        <v>959</v>
      </c>
      <c r="AH86" s="43" t="s">
        <v>960</v>
      </c>
    </row>
    <row r="87" spans="1:34">
      <c r="A87" s="43"/>
      <c r="B87" s="43"/>
      <c r="C87" s="43"/>
      <c r="D87" s="43"/>
      <c r="E87" s="43"/>
      <c r="F87" s="43" t="s">
        <v>778</v>
      </c>
      <c r="G87" s="43" t="s">
        <v>961</v>
      </c>
      <c r="H87" s="43" t="s">
        <v>105</v>
      </c>
      <c r="I87" s="43" t="s">
        <v>406</v>
      </c>
      <c r="J87" s="43" t="s">
        <v>258</v>
      </c>
      <c r="K87" s="43" t="s">
        <v>105</v>
      </c>
      <c r="L87" s="43" t="s">
        <v>962</v>
      </c>
      <c r="M87" s="43" t="s">
        <v>963</v>
      </c>
      <c r="N87" s="43" t="s">
        <v>105</v>
      </c>
      <c r="O87" s="43" t="s">
        <v>964</v>
      </c>
      <c r="P87" s="43" t="s">
        <v>965</v>
      </c>
      <c r="Q87" s="43" t="s">
        <v>105</v>
      </c>
      <c r="R87" s="43" t="s">
        <v>966</v>
      </c>
      <c r="S87" s="43" t="s">
        <v>967</v>
      </c>
      <c r="T87" s="43" t="s">
        <v>105</v>
      </c>
      <c r="U87" s="43" t="s">
        <v>968</v>
      </c>
      <c r="V87" s="43" t="s">
        <v>969</v>
      </c>
      <c r="W87" s="43" t="s">
        <v>105</v>
      </c>
      <c r="X87" s="43" t="s">
        <v>962</v>
      </c>
      <c r="Y87" s="43" t="s">
        <v>963</v>
      </c>
      <c r="Z87" s="43" t="s">
        <v>105</v>
      </c>
      <c r="AA87" s="43" t="s">
        <v>964</v>
      </c>
      <c r="AB87" s="43" t="s">
        <v>965</v>
      </c>
      <c r="AC87" s="43" t="s">
        <v>105</v>
      </c>
      <c r="AD87" s="43" t="s">
        <v>966</v>
      </c>
      <c r="AE87" s="43" t="s">
        <v>967</v>
      </c>
      <c r="AF87" s="43" t="s">
        <v>105</v>
      </c>
      <c r="AG87" s="43" t="s">
        <v>968</v>
      </c>
      <c r="AH87" s="43" t="s">
        <v>969</v>
      </c>
    </row>
    <row r="88" spans="1:34">
      <c r="A88" s="43"/>
      <c r="B88" s="43"/>
      <c r="C88" s="43"/>
      <c r="D88" s="43"/>
      <c r="E88" s="43"/>
      <c r="F88" s="43" t="s">
        <v>789</v>
      </c>
      <c r="G88" s="43" t="s">
        <v>970</v>
      </c>
      <c r="H88" s="43" t="s">
        <v>106</v>
      </c>
      <c r="I88" s="43" t="s">
        <v>293</v>
      </c>
      <c r="J88" s="43" t="s">
        <v>245</v>
      </c>
      <c r="K88" s="43" t="s">
        <v>106</v>
      </c>
      <c r="L88" s="43" t="s">
        <v>971</v>
      </c>
      <c r="M88" s="43" t="s">
        <v>972</v>
      </c>
      <c r="N88" s="43" t="s">
        <v>106</v>
      </c>
      <c r="O88" s="43" t="s">
        <v>973</v>
      </c>
      <c r="P88" s="43" t="s">
        <v>974</v>
      </c>
      <c r="Q88" s="43" t="s">
        <v>106</v>
      </c>
      <c r="R88" s="43" t="s">
        <v>975</v>
      </c>
      <c r="S88" s="43" t="s">
        <v>976</v>
      </c>
      <c r="T88" s="43" t="s">
        <v>106</v>
      </c>
      <c r="U88" s="43" t="s">
        <v>977</v>
      </c>
      <c r="V88" s="43" t="s">
        <v>978</v>
      </c>
      <c r="W88" s="43" t="s">
        <v>106</v>
      </c>
      <c r="X88" s="43" t="s">
        <v>971</v>
      </c>
      <c r="Y88" s="43" t="s">
        <v>972</v>
      </c>
      <c r="Z88" s="43" t="s">
        <v>106</v>
      </c>
      <c r="AA88" s="43" t="s">
        <v>973</v>
      </c>
      <c r="AB88" s="43" t="s">
        <v>974</v>
      </c>
      <c r="AC88" s="43" t="s">
        <v>106</v>
      </c>
      <c r="AD88" s="43" t="s">
        <v>975</v>
      </c>
      <c r="AE88" s="43" t="s">
        <v>976</v>
      </c>
      <c r="AF88" s="43" t="s">
        <v>106</v>
      </c>
      <c r="AG88" s="43" t="s">
        <v>977</v>
      </c>
      <c r="AH88" s="43" t="s">
        <v>978</v>
      </c>
    </row>
    <row r="89" spans="1:34">
      <c r="A89" s="43"/>
      <c r="B89" s="43"/>
      <c r="C89" s="43"/>
      <c r="D89" s="43"/>
      <c r="E89" s="43"/>
      <c r="F89" s="43" t="s">
        <v>798</v>
      </c>
      <c r="G89" s="43" t="s">
        <v>979</v>
      </c>
      <c r="H89" s="43" t="s">
        <v>107</v>
      </c>
      <c r="I89" s="43" t="s">
        <v>303</v>
      </c>
      <c r="J89" s="43" t="s">
        <v>221</v>
      </c>
      <c r="K89" s="43" t="s">
        <v>107</v>
      </c>
      <c r="L89" s="43" t="s">
        <v>980</v>
      </c>
      <c r="M89" s="43" t="s">
        <v>981</v>
      </c>
      <c r="N89" s="43" t="s">
        <v>107</v>
      </c>
      <c r="O89" s="43" t="s">
        <v>982</v>
      </c>
      <c r="P89" s="43" t="s">
        <v>983</v>
      </c>
      <c r="Q89" s="43" t="s">
        <v>107</v>
      </c>
      <c r="R89" s="43" t="s">
        <v>984</v>
      </c>
      <c r="S89" s="43" t="s">
        <v>985</v>
      </c>
      <c r="T89" s="43" t="s">
        <v>107</v>
      </c>
      <c r="U89" s="43" t="s">
        <v>986</v>
      </c>
      <c r="V89" s="43" t="s">
        <v>987</v>
      </c>
      <c r="W89" s="43" t="s">
        <v>107</v>
      </c>
      <c r="X89" s="43" t="s">
        <v>980</v>
      </c>
      <c r="Y89" s="43" t="s">
        <v>981</v>
      </c>
      <c r="Z89" s="43" t="s">
        <v>107</v>
      </c>
      <c r="AA89" s="43" t="s">
        <v>982</v>
      </c>
      <c r="AB89" s="43" t="s">
        <v>983</v>
      </c>
      <c r="AC89" s="43" t="s">
        <v>107</v>
      </c>
      <c r="AD89" s="43" t="s">
        <v>984</v>
      </c>
      <c r="AE89" s="43" t="s">
        <v>985</v>
      </c>
      <c r="AF89" s="43" t="s">
        <v>107</v>
      </c>
      <c r="AG89" s="43" t="s">
        <v>986</v>
      </c>
      <c r="AH89" s="43" t="s">
        <v>987</v>
      </c>
    </row>
    <row r="90" spans="1:34">
      <c r="A90" s="43"/>
      <c r="B90" s="43"/>
      <c r="C90" s="43"/>
      <c r="D90" s="43"/>
      <c r="E90" s="43"/>
      <c r="F90" s="43" t="s">
        <v>807</v>
      </c>
      <c r="G90" s="43" t="s">
        <v>988</v>
      </c>
      <c r="H90" s="43" t="s">
        <v>108</v>
      </c>
      <c r="I90" s="43" t="s">
        <v>282</v>
      </c>
      <c r="J90" s="43" t="s">
        <v>234</v>
      </c>
      <c r="K90" s="43" t="s">
        <v>108</v>
      </c>
      <c r="L90" s="43" t="s">
        <v>989</v>
      </c>
      <c r="M90" s="43" t="s">
        <v>990</v>
      </c>
      <c r="N90" s="43" t="s">
        <v>108</v>
      </c>
      <c r="O90" s="43" t="s">
        <v>991</v>
      </c>
      <c r="P90" s="43" t="s">
        <v>992</v>
      </c>
      <c r="Q90" s="43" t="s">
        <v>108</v>
      </c>
      <c r="R90" s="43" t="s">
        <v>993</v>
      </c>
      <c r="S90" s="43" t="s">
        <v>994</v>
      </c>
      <c r="T90" s="43" t="s">
        <v>108</v>
      </c>
      <c r="U90" s="43" t="s">
        <v>995</v>
      </c>
      <c r="V90" s="43" t="s">
        <v>996</v>
      </c>
      <c r="W90" s="43" t="s">
        <v>108</v>
      </c>
      <c r="X90" s="43" t="s">
        <v>989</v>
      </c>
      <c r="Y90" s="43" t="s">
        <v>990</v>
      </c>
      <c r="Z90" s="43" t="s">
        <v>108</v>
      </c>
      <c r="AA90" s="43" t="s">
        <v>991</v>
      </c>
      <c r="AB90" s="43" t="s">
        <v>992</v>
      </c>
      <c r="AC90" s="43" t="s">
        <v>108</v>
      </c>
      <c r="AD90" s="43" t="s">
        <v>993</v>
      </c>
      <c r="AE90" s="43" t="s">
        <v>994</v>
      </c>
      <c r="AF90" s="43" t="s">
        <v>108</v>
      </c>
      <c r="AG90" s="43" t="s">
        <v>995</v>
      </c>
      <c r="AH90" s="43" t="s">
        <v>996</v>
      </c>
    </row>
    <row r="91" spans="1:34">
      <c r="A91" s="43"/>
      <c r="B91" s="43"/>
      <c r="C91" s="43"/>
      <c r="D91" s="43"/>
      <c r="E91" s="43"/>
      <c r="F91" s="43" t="s">
        <v>816</v>
      </c>
      <c r="G91" s="43" t="s">
        <v>997</v>
      </c>
      <c r="H91" s="43" t="s">
        <v>109</v>
      </c>
      <c r="I91" s="43" t="s">
        <v>233</v>
      </c>
      <c r="J91" s="43" t="s">
        <v>218</v>
      </c>
      <c r="K91" s="43" t="s">
        <v>109</v>
      </c>
      <c r="L91" s="43" t="s">
        <v>998</v>
      </c>
      <c r="M91" s="43" t="s">
        <v>999</v>
      </c>
      <c r="N91" s="43" t="s">
        <v>109</v>
      </c>
      <c r="O91" s="43" t="s">
        <v>1000</v>
      </c>
      <c r="P91" s="43" t="s">
        <v>1001</v>
      </c>
      <c r="Q91" s="43" t="s">
        <v>109</v>
      </c>
      <c r="R91" s="43" t="s">
        <v>1002</v>
      </c>
      <c r="S91" s="43" t="s">
        <v>1003</v>
      </c>
      <c r="T91" s="43" t="s">
        <v>109</v>
      </c>
      <c r="U91" s="43" t="s">
        <v>1004</v>
      </c>
      <c r="V91" s="43" t="s">
        <v>1005</v>
      </c>
      <c r="W91" s="43" t="s">
        <v>109</v>
      </c>
      <c r="X91" s="43" t="s">
        <v>998</v>
      </c>
      <c r="Y91" s="43" t="s">
        <v>999</v>
      </c>
      <c r="Z91" s="43" t="s">
        <v>109</v>
      </c>
      <c r="AA91" s="43" t="s">
        <v>1000</v>
      </c>
      <c r="AB91" s="43" t="s">
        <v>1001</v>
      </c>
      <c r="AC91" s="43" t="s">
        <v>109</v>
      </c>
      <c r="AD91" s="43" t="s">
        <v>1002</v>
      </c>
      <c r="AE91" s="43" t="s">
        <v>1003</v>
      </c>
      <c r="AF91" s="43" t="s">
        <v>109</v>
      </c>
      <c r="AG91" s="43" t="s">
        <v>1004</v>
      </c>
      <c r="AH91" s="43" t="s">
        <v>1005</v>
      </c>
    </row>
    <row r="92" spans="1:34">
      <c r="A92" s="43"/>
      <c r="B92" s="43"/>
      <c r="C92" s="43"/>
      <c r="D92" s="43"/>
      <c r="E92" s="43"/>
      <c r="F92" s="43" t="s">
        <v>825</v>
      </c>
      <c r="G92" s="43" t="s">
        <v>1006</v>
      </c>
      <c r="H92" s="43" t="s">
        <v>110</v>
      </c>
      <c r="I92" s="43" t="s">
        <v>340</v>
      </c>
      <c r="J92" s="43" t="s">
        <v>272</v>
      </c>
      <c r="K92" s="43" t="s">
        <v>110</v>
      </c>
      <c r="L92" s="43" t="s">
        <v>1007</v>
      </c>
      <c r="M92" s="43" t="s">
        <v>1008</v>
      </c>
      <c r="N92" s="43" t="s">
        <v>110</v>
      </c>
      <c r="O92" s="43" t="s">
        <v>1009</v>
      </c>
      <c r="P92" s="43" t="s">
        <v>1010</v>
      </c>
      <c r="Q92" s="43" t="s">
        <v>110</v>
      </c>
      <c r="R92" s="43" t="s">
        <v>1011</v>
      </c>
      <c r="S92" s="43" t="s">
        <v>1012</v>
      </c>
      <c r="T92" s="43" t="s">
        <v>110</v>
      </c>
      <c r="U92" s="43" t="s">
        <v>1013</v>
      </c>
      <c r="V92" s="43" t="s">
        <v>1014</v>
      </c>
      <c r="W92" s="43" t="s">
        <v>110</v>
      </c>
      <c r="X92" s="43" t="s">
        <v>1007</v>
      </c>
      <c r="Y92" s="43" t="s">
        <v>1008</v>
      </c>
      <c r="Z92" s="43" t="s">
        <v>110</v>
      </c>
      <c r="AA92" s="43" t="s">
        <v>1009</v>
      </c>
      <c r="AB92" s="43" t="s">
        <v>1010</v>
      </c>
      <c r="AC92" s="43" t="s">
        <v>110</v>
      </c>
      <c r="AD92" s="43" t="s">
        <v>1011</v>
      </c>
      <c r="AE92" s="43" t="s">
        <v>1012</v>
      </c>
      <c r="AF92" s="43" t="s">
        <v>110</v>
      </c>
      <c r="AG92" s="43" t="s">
        <v>1013</v>
      </c>
      <c r="AH92" s="43" t="s">
        <v>1014</v>
      </c>
    </row>
    <row r="93" spans="1:34">
      <c r="A93" s="43"/>
      <c r="B93" s="43"/>
      <c r="C93" s="43"/>
      <c r="D93" s="43"/>
      <c r="E93" s="43"/>
      <c r="F93" s="43" t="s">
        <v>834</v>
      </c>
      <c r="G93" s="43" t="s">
        <v>1015</v>
      </c>
      <c r="H93" s="43" t="s">
        <v>111</v>
      </c>
      <c r="I93" s="43" t="s">
        <v>350</v>
      </c>
      <c r="J93" s="43" t="s">
        <v>258</v>
      </c>
      <c r="K93" s="43" t="s">
        <v>111</v>
      </c>
      <c r="L93" s="43" t="s">
        <v>1016</v>
      </c>
      <c r="M93" s="43" t="s">
        <v>1017</v>
      </c>
      <c r="N93" s="43" t="s">
        <v>111</v>
      </c>
      <c r="O93" s="43" t="s">
        <v>1018</v>
      </c>
      <c r="P93" s="43" t="s">
        <v>1019</v>
      </c>
      <c r="Q93" s="43" t="s">
        <v>111</v>
      </c>
      <c r="R93" s="43" t="s">
        <v>1020</v>
      </c>
      <c r="S93" s="43" t="s">
        <v>1021</v>
      </c>
      <c r="T93" s="43" t="s">
        <v>111</v>
      </c>
      <c r="U93" s="43" t="s">
        <v>1022</v>
      </c>
      <c r="V93" s="43" t="s">
        <v>1023</v>
      </c>
      <c r="W93" s="43" t="s">
        <v>111</v>
      </c>
      <c r="X93" s="43" t="s">
        <v>1016</v>
      </c>
      <c r="Y93" s="43" t="s">
        <v>1017</v>
      </c>
      <c r="Z93" s="43" t="s">
        <v>111</v>
      </c>
      <c r="AA93" s="43" t="s">
        <v>1018</v>
      </c>
      <c r="AB93" s="43" t="s">
        <v>1019</v>
      </c>
      <c r="AC93" s="43" t="s">
        <v>111</v>
      </c>
      <c r="AD93" s="43" t="s">
        <v>1020</v>
      </c>
      <c r="AE93" s="43" t="s">
        <v>1021</v>
      </c>
      <c r="AF93" s="43" t="s">
        <v>111</v>
      </c>
      <c r="AG93" s="43" t="s">
        <v>1022</v>
      </c>
      <c r="AH93" s="43" t="s">
        <v>1023</v>
      </c>
    </row>
    <row r="94" spans="1:34">
      <c r="A94" s="43"/>
      <c r="B94" s="43"/>
      <c r="C94" s="43"/>
      <c r="D94" s="43"/>
      <c r="E94" s="43"/>
      <c r="F94" s="43" t="s">
        <v>845</v>
      </c>
      <c r="G94" s="43" t="s">
        <v>1024</v>
      </c>
      <c r="H94" s="43" t="s">
        <v>112</v>
      </c>
      <c r="I94" s="43" t="s">
        <v>406</v>
      </c>
      <c r="J94" s="43" t="s">
        <v>283</v>
      </c>
      <c r="K94" s="43" t="s">
        <v>112</v>
      </c>
      <c r="L94" s="43" t="s">
        <v>1025</v>
      </c>
      <c r="M94" s="43" t="s">
        <v>1026</v>
      </c>
      <c r="N94" s="43" t="s">
        <v>112</v>
      </c>
      <c r="O94" s="43" t="s">
        <v>1027</v>
      </c>
      <c r="P94" s="43" t="s">
        <v>1028</v>
      </c>
      <c r="Q94" s="43" t="s">
        <v>112</v>
      </c>
      <c r="R94" s="43" t="s">
        <v>1029</v>
      </c>
      <c r="S94" s="43" t="s">
        <v>1030</v>
      </c>
      <c r="T94" s="43" t="s">
        <v>112</v>
      </c>
      <c r="U94" s="43" t="s">
        <v>1031</v>
      </c>
      <c r="V94" s="43" t="s">
        <v>1032</v>
      </c>
      <c r="W94" s="43" t="s">
        <v>112</v>
      </c>
      <c r="X94" s="43" t="s">
        <v>1025</v>
      </c>
      <c r="Y94" s="43" t="s">
        <v>1026</v>
      </c>
      <c r="Z94" s="43" t="s">
        <v>112</v>
      </c>
      <c r="AA94" s="43" t="s">
        <v>1027</v>
      </c>
      <c r="AB94" s="43" t="s">
        <v>1028</v>
      </c>
      <c r="AC94" s="43" t="s">
        <v>112</v>
      </c>
      <c r="AD94" s="43" t="s">
        <v>1029</v>
      </c>
      <c r="AE94" s="43" t="s">
        <v>1030</v>
      </c>
      <c r="AF94" s="43" t="s">
        <v>112</v>
      </c>
      <c r="AG94" s="43" t="s">
        <v>1031</v>
      </c>
      <c r="AH94" s="43" t="s">
        <v>1032</v>
      </c>
    </row>
    <row r="95" spans="1:34">
      <c r="A95" s="43"/>
      <c r="B95" s="43"/>
      <c r="C95" s="43"/>
      <c r="D95" s="43"/>
      <c r="E95" s="43"/>
      <c r="F95" s="43" t="s">
        <v>854</v>
      </c>
      <c r="G95" s="43" t="s">
        <v>1033</v>
      </c>
      <c r="H95" s="43" t="s">
        <v>113</v>
      </c>
      <c r="I95" s="43" t="s">
        <v>271</v>
      </c>
      <c r="J95" s="43" t="s">
        <v>269</v>
      </c>
      <c r="K95" s="43" t="s">
        <v>113</v>
      </c>
      <c r="L95" s="43" t="s">
        <v>1034</v>
      </c>
      <c r="M95" s="43" t="s">
        <v>1035</v>
      </c>
      <c r="N95" s="43" t="s">
        <v>113</v>
      </c>
      <c r="O95" s="43" t="s">
        <v>1036</v>
      </c>
      <c r="P95" s="43" t="s">
        <v>1037</v>
      </c>
      <c r="Q95" s="43" t="s">
        <v>113</v>
      </c>
      <c r="R95" s="43" t="s">
        <v>1038</v>
      </c>
      <c r="S95" s="43" t="s">
        <v>1039</v>
      </c>
      <c r="T95" s="43" t="s">
        <v>113</v>
      </c>
      <c r="U95" s="43" t="s">
        <v>1040</v>
      </c>
      <c r="V95" s="43" t="s">
        <v>1041</v>
      </c>
      <c r="W95" s="43" t="s">
        <v>113</v>
      </c>
      <c r="X95" s="43" t="s">
        <v>1034</v>
      </c>
      <c r="Y95" s="43" t="s">
        <v>1035</v>
      </c>
      <c r="Z95" s="43" t="s">
        <v>113</v>
      </c>
      <c r="AA95" s="43" t="s">
        <v>1036</v>
      </c>
      <c r="AB95" s="43" t="s">
        <v>1037</v>
      </c>
      <c r="AC95" s="43" t="s">
        <v>113</v>
      </c>
      <c r="AD95" s="43" t="s">
        <v>1038</v>
      </c>
      <c r="AE95" s="43" t="s">
        <v>1039</v>
      </c>
      <c r="AF95" s="43" t="s">
        <v>113</v>
      </c>
      <c r="AG95" s="43" t="s">
        <v>1040</v>
      </c>
      <c r="AH95" s="43" t="s">
        <v>1041</v>
      </c>
    </row>
    <row r="96" spans="1:34">
      <c r="A96" s="43"/>
      <c r="B96" s="43"/>
      <c r="C96" s="43"/>
      <c r="D96" s="43"/>
      <c r="E96" s="43"/>
      <c r="F96" s="43" t="s">
        <v>863</v>
      </c>
      <c r="G96" s="43" t="s">
        <v>1042</v>
      </c>
      <c r="H96" s="43" t="s">
        <v>114</v>
      </c>
      <c r="I96" s="43" t="s">
        <v>303</v>
      </c>
      <c r="J96" s="43" t="s">
        <v>234</v>
      </c>
      <c r="K96" s="43" t="s">
        <v>114</v>
      </c>
      <c r="L96" s="43" t="s">
        <v>1043</v>
      </c>
      <c r="M96" s="43" t="s">
        <v>1044</v>
      </c>
      <c r="N96" s="43" t="s">
        <v>114</v>
      </c>
      <c r="O96" s="43" t="s">
        <v>1045</v>
      </c>
      <c r="P96" s="43" t="s">
        <v>1046</v>
      </c>
      <c r="Q96" s="43" t="s">
        <v>114</v>
      </c>
      <c r="R96" s="43" t="s">
        <v>1047</v>
      </c>
      <c r="S96" s="43" t="s">
        <v>1048</v>
      </c>
      <c r="T96" s="43" t="s">
        <v>114</v>
      </c>
      <c r="U96" s="43" t="s">
        <v>1049</v>
      </c>
      <c r="V96" s="43" t="s">
        <v>1050</v>
      </c>
      <c r="W96" s="43" t="s">
        <v>114</v>
      </c>
      <c r="X96" s="43" t="s">
        <v>1043</v>
      </c>
      <c r="Y96" s="43" t="s">
        <v>1044</v>
      </c>
      <c r="Z96" s="43" t="s">
        <v>114</v>
      </c>
      <c r="AA96" s="43" t="s">
        <v>1045</v>
      </c>
      <c r="AB96" s="43" t="s">
        <v>1046</v>
      </c>
      <c r="AC96" s="43" t="s">
        <v>114</v>
      </c>
      <c r="AD96" s="43" t="s">
        <v>1047</v>
      </c>
      <c r="AE96" s="43" t="s">
        <v>1048</v>
      </c>
      <c r="AF96" s="43" t="s">
        <v>114</v>
      </c>
      <c r="AG96" s="43" t="s">
        <v>1049</v>
      </c>
      <c r="AH96" s="43" t="s">
        <v>1050</v>
      </c>
    </row>
    <row r="97" spans="1:34">
      <c r="A97" s="43"/>
      <c r="B97" s="43"/>
      <c r="C97" s="43"/>
      <c r="D97" s="43"/>
      <c r="E97" s="43"/>
      <c r="F97" s="43" t="s">
        <v>872</v>
      </c>
      <c r="G97" s="43" t="s">
        <v>1051</v>
      </c>
      <c r="H97" s="43" t="s">
        <v>115</v>
      </c>
      <c r="I97" s="43" t="s">
        <v>282</v>
      </c>
      <c r="J97" s="43" t="s">
        <v>245</v>
      </c>
      <c r="K97" s="43" t="s">
        <v>115</v>
      </c>
      <c r="L97" s="43" t="s">
        <v>1052</v>
      </c>
      <c r="M97" s="43" t="s">
        <v>1053</v>
      </c>
      <c r="N97" s="43" t="s">
        <v>115</v>
      </c>
      <c r="O97" s="43" t="s">
        <v>1054</v>
      </c>
      <c r="P97" s="43" t="s">
        <v>1055</v>
      </c>
      <c r="Q97" s="43" t="s">
        <v>115</v>
      </c>
      <c r="R97" s="43" t="s">
        <v>1056</v>
      </c>
      <c r="S97" s="43" t="s">
        <v>1057</v>
      </c>
      <c r="T97" s="43" t="s">
        <v>115</v>
      </c>
      <c r="U97" s="43" t="s">
        <v>1058</v>
      </c>
      <c r="V97" s="43" t="s">
        <v>1059</v>
      </c>
      <c r="W97" s="43" t="s">
        <v>115</v>
      </c>
      <c r="X97" s="43" t="s">
        <v>1052</v>
      </c>
      <c r="Y97" s="43" t="s">
        <v>1053</v>
      </c>
      <c r="Z97" s="43" t="s">
        <v>115</v>
      </c>
      <c r="AA97" s="43" t="s">
        <v>1054</v>
      </c>
      <c r="AB97" s="43" t="s">
        <v>1055</v>
      </c>
      <c r="AC97" s="43" t="s">
        <v>115</v>
      </c>
      <c r="AD97" s="43" t="s">
        <v>1056</v>
      </c>
      <c r="AE97" s="43" t="s">
        <v>1057</v>
      </c>
      <c r="AF97" s="43" t="s">
        <v>115</v>
      </c>
      <c r="AG97" s="43" t="s">
        <v>1058</v>
      </c>
      <c r="AH97" s="43" t="s">
        <v>1059</v>
      </c>
    </row>
    <row r="98" spans="1:34">
      <c r="A98" s="43"/>
      <c r="B98" s="43"/>
      <c r="C98" s="43"/>
      <c r="D98" s="43"/>
      <c r="E98" s="43"/>
      <c r="F98" s="43" t="s">
        <v>881</v>
      </c>
      <c r="G98" s="43" t="s">
        <v>1060</v>
      </c>
      <c r="H98" s="43" t="s">
        <v>116</v>
      </c>
      <c r="I98" s="43" t="s">
        <v>293</v>
      </c>
      <c r="J98" s="43" t="s">
        <v>221</v>
      </c>
      <c r="K98" s="43" t="s">
        <v>116</v>
      </c>
      <c r="L98" s="43" t="s">
        <v>1061</v>
      </c>
      <c r="M98" s="43" t="s">
        <v>1062</v>
      </c>
      <c r="N98" s="43" t="s">
        <v>116</v>
      </c>
      <c r="O98" s="43" t="s">
        <v>1063</v>
      </c>
      <c r="P98" s="43" t="s">
        <v>1064</v>
      </c>
      <c r="Q98" s="43" t="s">
        <v>116</v>
      </c>
      <c r="R98" s="43" t="s">
        <v>1065</v>
      </c>
      <c r="S98" s="43" t="s">
        <v>1066</v>
      </c>
      <c r="T98" s="43" t="s">
        <v>116</v>
      </c>
      <c r="U98" s="43" t="s">
        <v>1067</v>
      </c>
      <c r="V98" s="43" t="s">
        <v>1068</v>
      </c>
      <c r="W98" s="43" t="s">
        <v>116</v>
      </c>
      <c r="X98" s="43" t="s">
        <v>1061</v>
      </c>
      <c r="Y98" s="43" t="s">
        <v>1062</v>
      </c>
      <c r="Z98" s="43" t="s">
        <v>116</v>
      </c>
      <c r="AA98" s="43" t="s">
        <v>1063</v>
      </c>
      <c r="AB98" s="43" t="s">
        <v>1064</v>
      </c>
      <c r="AC98" s="43" t="s">
        <v>116</v>
      </c>
      <c r="AD98" s="43" t="s">
        <v>1065</v>
      </c>
      <c r="AE98" s="43" t="s">
        <v>1066</v>
      </c>
      <c r="AF98" s="43" t="s">
        <v>116</v>
      </c>
      <c r="AG98" s="43" t="s">
        <v>1067</v>
      </c>
      <c r="AH98" s="43" t="s">
        <v>1068</v>
      </c>
    </row>
    <row r="99" spans="1:34">
      <c r="A99" s="43"/>
      <c r="B99" s="43"/>
      <c r="C99" s="43"/>
      <c r="D99" s="43"/>
      <c r="E99" s="43"/>
      <c r="F99" s="43" t="s">
        <v>890</v>
      </c>
      <c r="G99" s="43" t="s">
        <v>1069</v>
      </c>
      <c r="H99" s="43" t="s">
        <v>117</v>
      </c>
      <c r="I99" s="43" t="s">
        <v>247</v>
      </c>
      <c r="J99" s="43" t="s">
        <v>218</v>
      </c>
      <c r="K99" s="43" t="s">
        <v>117</v>
      </c>
      <c r="L99" s="43" t="s">
        <v>1070</v>
      </c>
      <c r="M99" s="43" t="s">
        <v>1071</v>
      </c>
      <c r="N99" s="43" t="s">
        <v>117</v>
      </c>
      <c r="O99" s="43" t="s">
        <v>1072</v>
      </c>
      <c r="P99" s="43" t="s">
        <v>1073</v>
      </c>
      <c r="Q99" s="43" t="s">
        <v>117</v>
      </c>
      <c r="R99" s="43" t="s">
        <v>1074</v>
      </c>
      <c r="S99" s="43" t="s">
        <v>1075</v>
      </c>
      <c r="T99" s="43" t="s">
        <v>117</v>
      </c>
      <c r="U99" s="43" t="s">
        <v>1076</v>
      </c>
      <c r="V99" s="43" t="s">
        <v>1077</v>
      </c>
      <c r="W99" s="43" t="s">
        <v>117</v>
      </c>
      <c r="X99" s="43" t="s">
        <v>1070</v>
      </c>
      <c r="Y99" s="43" t="s">
        <v>1071</v>
      </c>
      <c r="Z99" s="43" t="s">
        <v>117</v>
      </c>
      <c r="AA99" s="43" t="s">
        <v>1072</v>
      </c>
      <c r="AB99" s="43" t="s">
        <v>1073</v>
      </c>
      <c r="AC99" s="43" t="s">
        <v>117</v>
      </c>
      <c r="AD99" s="43" t="s">
        <v>1074</v>
      </c>
      <c r="AE99" s="43" t="s">
        <v>1075</v>
      </c>
      <c r="AF99" s="43" t="s">
        <v>117</v>
      </c>
      <c r="AG99" s="43" t="s">
        <v>1076</v>
      </c>
      <c r="AH99" s="43" t="s">
        <v>1077</v>
      </c>
    </row>
    <row r="100" spans="1:34">
      <c r="A100" s="43"/>
      <c r="B100" s="43"/>
      <c r="C100" s="43"/>
      <c r="D100" s="43"/>
      <c r="E100" s="43"/>
      <c r="F100" s="43" t="s">
        <v>899</v>
      </c>
      <c r="G100" s="43" t="s">
        <v>1078</v>
      </c>
      <c r="H100" s="43" t="s">
        <v>118</v>
      </c>
      <c r="I100" s="43" t="s">
        <v>416</v>
      </c>
      <c r="J100" s="43" t="s">
        <v>272</v>
      </c>
      <c r="K100" s="43" t="s">
        <v>118</v>
      </c>
      <c r="L100" s="43" t="s">
        <v>1079</v>
      </c>
      <c r="M100" s="43" t="s">
        <v>1080</v>
      </c>
      <c r="N100" s="43" t="s">
        <v>118</v>
      </c>
      <c r="O100" s="43" t="s">
        <v>1081</v>
      </c>
      <c r="P100" s="43" t="s">
        <v>1082</v>
      </c>
      <c r="Q100" s="43" t="s">
        <v>118</v>
      </c>
      <c r="R100" s="43" t="s">
        <v>1083</v>
      </c>
      <c r="S100" s="43" t="s">
        <v>1084</v>
      </c>
      <c r="T100" s="43" t="s">
        <v>118</v>
      </c>
      <c r="U100" s="43" t="s">
        <v>1085</v>
      </c>
      <c r="V100" s="43" t="s">
        <v>1086</v>
      </c>
      <c r="W100" s="43" t="s">
        <v>118</v>
      </c>
      <c r="X100" s="43" t="s">
        <v>1079</v>
      </c>
      <c r="Y100" s="43" t="s">
        <v>1080</v>
      </c>
      <c r="Z100" s="43" t="s">
        <v>118</v>
      </c>
      <c r="AA100" s="43" t="s">
        <v>1081</v>
      </c>
      <c r="AB100" s="43" t="s">
        <v>1082</v>
      </c>
      <c r="AC100" s="43" t="s">
        <v>118</v>
      </c>
      <c r="AD100" s="43" t="s">
        <v>1083</v>
      </c>
      <c r="AE100" s="43" t="s">
        <v>1084</v>
      </c>
      <c r="AF100" s="43" t="s">
        <v>118</v>
      </c>
      <c r="AG100" s="43" t="s">
        <v>1085</v>
      </c>
      <c r="AH100" s="43" t="s">
        <v>1086</v>
      </c>
    </row>
    <row r="101" spans="1:34">
      <c r="A101" s="43"/>
      <c r="B101" s="43"/>
      <c r="C101" s="43"/>
      <c r="D101" s="43"/>
      <c r="E101" s="43"/>
      <c r="F101" s="43" t="s">
        <v>908</v>
      </c>
      <c r="G101" s="43" t="s">
        <v>1087</v>
      </c>
      <c r="H101" s="43" t="s">
        <v>119</v>
      </c>
      <c r="I101" s="43" t="s">
        <v>406</v>
      </c>
      <c r="J101" s="43" t="s">
        <v>269</v>
      </c>
      <c r="K101" s="43" t="s">
        <v>119</v>
      </c>
      <c r="L101" s="43" t="s">
        <v>1088</v>
      </c>
      <c r="M101" s="43" t="s">
        <v>1089</v>
      </c>
      <c r="N101" s="43" t="s">
        <v>119</v>
      </c>
      <c r="O101" s="43" t="s">
        <v>1090</v>
      </c>
      <c r="P101" s="43" t="s">
        <v>1091</v>
      </c>
      <c r="Q101" s="43" t="s">
        <v>119</v>
      </c>
      <c r="R101" s="43" t="s">
        <v>1092</v>
      </c>
      <c r="S101" s="43" t="s">
        <v>1093</v>
      </c>
      <c r="T101" s="43" t="s">
        <v>119</v>
      </c>
      <c r="U101" s="43" t="s">
        <v>1094</v>
      </c>
      <c r="V101" s="43" t="s">
        <v>1095</v>
      </c>
      <c r="W101" s="43" t="s">
        <v>119</v>
      </c>
      <c r="X101" s="43" t="s">
        <v>1088</v>
      </c>
      <c r="Y101" s="43" t="s">
        <v>1089</v>
      </c>
      <c r="Z101" s="43" t="s">
        <v>119</v>
      </c>
      <c r="AA101" s="43" t="s">
        <v>1090</v>
      </c>
      <c r="AB101" s="43" t="s">
        <v>1091</v>
      </c>
      <c r="AC101" s="43" t="s">
        <v>119</v>
      </c>
      <c r="AD101" s="43" t="s">
        <v>1092</v>
      </c>
      <c r="AE101" s="43" t="s">
        <v>1093</v>
      </c>
      <c r="AF101" s="43" t="s">
        <v>119</v>
      </c>
      <c r="AG101" s="43" t="s">
        <v>1094</v>
      </c>
      <c r="AH101" s="43" t="s">
        <v>1095</v>
      </c>
    </row>
    <row r="102" spans="1:34">
      <c r="A102" s="43"/>
      <c r="B102" s="43"/>
      <c r="C102" s="43"/>
      <c r="D102" s="43"/>
      <c r="E102" s="43"/>
      <c r="F102" s="43" t="s">
        <v>917</v>
      </c>
      <c r="G102" s="43" t="s">
        <v>1096</v>
      </c>
      <c r="H102" s="43" t="s">
        <v>120</v>
      </c>
      <c r="I102" s="43" t="s">
        <v>271</v>
      </c>
      <c r="J102" s="43" t="s">
        <v>258</v>
      </c>
      <c r="K102" s="43" t="s">
        <v>120</v>
      </c>
      <c r="L102" s="43" t="s">
        <v>1097</v>
      </c>
      <c r="M102" s="43" t="s">
        <v>1098</v>
      </c>
      <c r="N102" s="43" t="s">
        <v>120</v>
      </c>
      <c r="O102" s="43" t="s">
        <v>1099</v>
      </c>
      <c r="P102" s="43" t="s">
        <v>1100</v>
      </c>
      <c r="Q102" s="43" t="s">
        <v>120</v>
      </c>
      <c r="R102" s="43" t="s">
        <v>1101</v>
      </c>
      <c r="S102" s="43" t="s">
        <v>1102</v>
      </c>
      <c r="T102" s="43" t="s">
        <v>120</v>
      </c>
      <c r="U102" s="43" t="s">
        <v>1103</v>
      </c>
      <c r="V102" s="43" t="s">
        <v>1104</v>
      </c>
      <c r="W102" s="43" t="s">
        <v>120</v>
      </c>
      <c r="X102" s="43" t="s">
        <v>1097</v>
      </c>
      <c r="Y102" s="43" t="s">
        <v>1098</v>
      </c>
      <c r="Z102" s="43" t="s">
        <v>120</v>
      </c>
      <c r="AA102" s="43" t="s">
        <v>1099</v>
      </c>
      <c r="AB102" s="43" t="s">
        <v>1100</v>
      </c>
      <c r="AC102" s="43" t="s">
        <v>120</v>
      </c>
      <c r="AD102" s="43" t="s">
        <v>1101</v>
      </c>
      <c r="AE102" s="43" t="s">
        <v>1102</v>
      </c>
      <c r="AF102" s="43" t="s">
        <v>120</v>
      </c>
      <c r="AG102" s="43" t="s">
        <v>1103</v>
      </c>
      <c r="AH102" s="43" t="s">
        <v>1104</v>
      </c>
    </row>
    <row r="103" spans="1:34">
      <c r="A103" s="43"/>
      <c r="B103" s="43"/>
      <c r="C103" s="43"/>
      <c r="D103" s="43"/>
      <c r="E103" s="43"/>
      <c r="F103" s="43" t="s">
        <v>926</v>
      </c>
      <c r="G103" s="43" t="s">
        <v>1105</v>
      </c>
      <c r="H103" s="43" t="s">
        <v>121</v>
      </c>
      <c r="I103" s="43" t="s">
        <v>350</v>
      </c>
      <c r="J103" s="43" t="s">
        <v>283</v>
      </c>
      <c r="K103" s="43" t="s">
        <v>121</v>
      </c>
      <c r="L103" s="43" t="s">
        <v>1106</v>
      </c>
      <c r="M103" s="43" t="s">
        <v>1107</v>
      </c>
      <c r="N103" s="43" t="s">
        <v>121</v>
      </c>
      <c r="O103" s="43" t="s">
        <v>1108</v>
      </c>
      <c r="P103" s="43" t="s">
        <v>1109</v>
      </c>
      <c r="Q103" s="43" t="s">
        <v>121</v>
      </c>
      <c r="R103" s="43" t="s">
        <v>1110</v>
      </c>
      <c r="S103" s="43" t="s">
        <v>1111</v>
      </c>
      <c r="T103" s="43" t="s">
        <v>121</v>
      </c>
      <c r="U103" s="43" t="s">
        <v>1112</v>
      </c>
      <c r="V103" s="43" t="s">
        <v>1113</v>
      </c>
      <c r="W103" s="43" t="s">
        <v>121</v>
      </c>
      <c r="X103" s="43" t="s">
        <v>1106</v>
      </c>
      <c r="Y103" s="43" t="s">
        <v>1107</v>
      </c>
      <c r="Z103" s="43" t="s">
        <v>121</v>
      </c>
      <c r="AA103" s="43" t="s">
        <v>1108</v>
      </c>
      <c r="AB103" s="43" t="s">
        <v>1109</v>
      </c>
      <c r="AC103" s="43" t="s">
        <v>121</v>
      </c>
      <c r="AD103" s="43" t="s">
        <v>1110</v>
      </c>
      <c r="AE103" s="43" t="s">
        <v>1111</v>
      </c>
      <c r="AF103" s="43" t="s">
        <v>121</v>
      </c>
      <c r="AG103" s="43" t="s">
        <v>1112</v>
      </c>
      <c r="AH103" s="43" t="s">
        <v>1113</v>
      </c>
    </row>
    <row r="104" spans="1:34">
      <c r="A104" s="43"/>
      <c r="B104" s="43"/>
      <c r="C104" s="43"/>
      <c r="D104" s="43"/>
      <c r="E104" s="43"/>
      <c r="F104" s="43" t="s">
        <v>935</v>
      </c>
      <c r="G104" s="43" t="s">
        <v>1114</v>
      </c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</row>
    <row r="105" spans="1:34">
      <c r="A105" s="43"/>
      <c r="B105" s="43"/>
      <c r="C105" s="43"/>
      <c r="D105" s="43"/>
      <c r="E105" s="43"/>
      <c r="F105" s="43" t="s">
        <v>944</v>
      </c>
      <c r="G105" s="43" t="s">
        <v>1115</v>
      </c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</row>
    <row r="106" spans="1:34">
      <c r="A106" s="43"/>
      <c r="B106" s="43"/>
      <c r="C106" s="43"/>
      <c r="D106" s="43"/>
      <c r="E106" s="43"/>
      <c r="F106" s="43" t="s">
        <v>953</v>
      </c>
      <c r="G106" s="43" t="s">
        <v>1116</v>
      </c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</row>
    <row r="107" spans="1:34">
      <c r="A107" s="43"/>
      <c r="B107" s="43"/>
      <c r="C107" s="43"/>
      <c r="D107" s="43"/>
      <c r="E107" s="43"/>
      <c r="F107" s="43" t="s">
        <v>962</v>
      </c>
      <c r="G107" s="43" t="s">
        <v>1117</v>
      </c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</row>
    <row r="108" spans="1:34">
      <c r="A108" s="43"/>
      <c r="B108" s="43"/>
      <c r="C108" s="43"/>
      <c r="D108" s="43"/>
      <c r="E108" s="43"/>
      <c r="F108" s="43" t="s">
        <v>971</v>
      </c>
      <c r="G108" s="43" t="s">
        <v>1118</v>
      </c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</row>
    <row r="109" spans="1:34">
      <c r="A109" s="43"/>
      <c r="B109" s="43"/>
      <c r="C109" s="43"/>
      <c r="D109" s="43"/>
      <c r="E109" s="43"/>
      <c r="F109" s="43" t="s">
        <v>980</v>
      </c>
      <c r="G109" s="43" t="s">
        <v>1119</v>
      </c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</row>
    <row r="110" spans="1:34">
      <c r="A110" s="43"/>
      <c r="B110" s="43"/>
      <c r="C110" s="43"/>
      <c r="D110" s="43"/>
      <c r="E110" s="43"/>
      <c r="F110" s="43" t="s">
        <v>989</v>
      </c>
      <c r="G110" s="43" t="s">
        <v>1120</v>
      </c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</row>
    <row r="111" spans="1:34">
      <c r="A111" s="43"/>
      <c r="B111" s="43"/>
      <c r="C111" s="43"/>
      <c r="D111" s="43"/>
      <c r="E111" s="43"/>
      <c r="F111" s="43" t="s">
        <v>998</v>
      </c>
      <c r="G111" s="43" t="s">
        <v>1121</v>
      </c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</row>
    <row r="112" spans="1:34">
      <c r="A112" s="43"/>
      <c r="B112" s="43"/>
      <c r="C112" s="43"/>
      <c r="D112" s="43"/>
      <c r="E112" s="43"/>
      <c r="F112" s="43" t="s">
        <v>1007</v>
      </c>
      <c r="G112" s="43" t="s">
        <v>1122</v>
      </c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</row>
    <row r="113" spans="1:34">
      <c r="A113" s="43"/>
      <c r="B113" s="43"/>
      <c r="C113" s="43"/>
      <c r="D113" s="43"/>
      <c r="E113" s="43"/>
      <c r="F113" s="43" t="s">
        <v>1016</v>
      </c>
      <c r="G113" s="43" t="s">
        <v>1123</v>
      </c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</row>
    <row r="114" spans="1:34">
      <c r="A114" s="43"/>
      <c r="B114" s="43"/>
      <c r="C114" s="43"/>
      <c r="D114" s="43"/>
      <c r="E114" s="43"/>
      <c r="F114" s="43" t="s">
        <v>1025</v>
      </c>
      <c r="G114" s="43" t="s">
        <v>1124</v>
      </c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</row>
    <row r="115" spans="1:34">
      <c r="A115" s="43"/>
      <c r="B115" s="43"/>
      <c r="C115" s="43"/>
      <c r="D115" s="43"/>
      <c r="E115" s="43"/>
      <c r="F115" s="43" t="s">
        <v>1034</v>
      </c>
      <c r="G115" s="43" t="s">
        <v>1125</v>
      </c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</row>
    <row r="116" spans="1:34">
      <c r="A116" s="43"/>
      <c r="B116" s="43"/>
      <c r="C116" s="43"/>
      <c r="D116" s="43"/>
      <c r="E116" s="43"/>
      <c r="F116" s="43" t="s">
        <v>1043</v>
      </c>
      <c r="G116" s="43" t="s">
        <v>1126</v>
      </c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</row>
    <row r="117" spans="1:34">
      <c r="A117" s="43"/>
      <c r="B117" s="43"/>
      <c r="C117" s="43"/>
      <c r="D117" s="43"/>
      <c r="E117" s="43"/>
      <c r="F117" s="43" t="s">
        <v>1052</v>
      </c>
      <c r="G117" s="43" t="s">
        <v>1127</v>
      </c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</row>
    <row r="118" spans="1:34">
      <c r="A118" s="43"/>
      <c r="B118" s="43"/>
      <c r="C118" s="43"/>
      <c r="D118" s="43"/>
      <c r="E118" s="43"/>
      <c r="F118" s="43" t="s">
        <v>1061</v>
      </c>
      <c r="G118" s="43" t="s">
        <v>1128</v>
      </c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</row>
    <row r="119" spans="1:34">
      <c r="A119" s="43"/>
      <c r="B119" s="43"/>
      <c r="C119" s="43"/>
      <c r="D119" s="43"/>
      <c r="E119" s="43"/>
      <c r="F119" s="43" t="s">
        <v>1070</v>
      </c>
      <c r="G119" s="43" t="s">
        <v>1129</v>
      </c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</row>
    <row r="120" spans="1:34">
      <c r="A120" s="43"/>
      <c r="B120" s="43"/>
      <c r="C120" s="43"/>
      <c r="D120" s="43"/>
      <c r="E120" s="43"/>
      <c r="F120" s="43" t="s">
        <v>1079</v>
      </c>
      <c r="G120" s="43" t="s">
        <v>1130</v>
      </c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</row>
    <row r="121" spans="1:34">
      <c r="A121" s="43"/>
      <c r="B121" s="43"/>
      <c r="C121" s="43"/>
      <c r="D121" s="43"/>
      <c r="E121" s="43"/>
      <c r="F121" s="43" t="s">
        <v>1088</v>
      </c>
      <c r="G121" s="43" t="s">
        <v>1131</v>
      </c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</row>
    <row r="122" spans="1:34">
      <c r="A122" s="43"/>
      <c r="B122" s="43"/>
      <c r="C122" s="43"/>
      <c r="D122" s="43"/>
      <c r="E122" s="43"/>
      <c r="F122" s="43" t="s">
        <v>1097</v>
      </c>
      <c r="G122" s="43" t="s">
        <v>1132</v>
      </c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</row>
    <row r="123" spans="1:34">
      <c r="A123" s="43"/>
      <c r="B123" s="43"/>
      <c r="C123" s="43"/>
      <c r="D123" s="43"/>
      <c r="E123" s="43"/>
      <c r="F123" s="43" t="s">
        <v>1106</v>
      </c>
      <c r="G123" s="43" t="s">
        <v>1133</v>
      </c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</row>
    <row r="124" spans="1:34">
      <c r="A124" s="43"/>
      <c r="B124" s="43"/>
      <c r="C124" s="43"/>
      <c r="D124" s="43"/>
      <c r="E124" s="43"/>
      <c r="F124" s="43" t="s">
        <v>223</v>
      </c>
      <c r="G124" s="43" t="s">
        <v>1134</v>
      </c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</row>
    <row r="125" spans="1:34">
      <c r="A125" s="43"/>
      <c r="B125" s="43"/>
      <c r="C125" s="43"/>
      <c r="D125" s="43"/>
      <c r="E125" s="43"/>
      <c r="F125" s="43" t="s">
        <v>236</v>
      </c>
      <c r="G125" s="43" t="s">
        <v>1135</v>
      </c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</row>
    <row r="126" spans="1:34">
      <c r="A126" s="43"/>
      <c r="B126" s="43"/>
      <c r="C126" s="43"/>
      <c r="D126" s="43"/>
      <c r="E126" s="43"/>
      <c r="F126" s="43" t="s">
        <v>249</v>
      </c>
      <c r="G126" s="43" t="s">
        <v>1136</v>
      </c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</row>
    <row r="127" spans="1:34">
      <c r="A127" s="43"/>
      <c r="B127" s="43"/>
      <c r="C127" s="43"/>
      <c r="D127" s="43"/>
      <c r="E127" s="43"/>
      <c r="F127" s="43" t="s">
        <v>262</v>
      </c>
      <c r="G127" s="43" t="s">
        <v>1137</v>
      </c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</row>
    <row r="128" spans="1:34">
      <c r="A128" s="43"/>
      <c r="B128" s="43"/>
      <c r="C128" s="43"/>
      <c r="D128" s="43"/>
      <c r="E128" s="43"/>
      <c r="F128" s="43" t="s">
        <v>274</v>
      </c>
      <c r="G128" s="43" t="s">
        <v>1138</v>
      </c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</row>
    <row r="129" spans="1:34">
      <c r="A129" s="43"/>
      <c r="B129" s="43"/>
      <c r="C129" s="43"/>
      <c r="D129" s="43"/>
      <c r="E129" s="43"/>
      <c r="F129" s="43" t="s">
        <v>285</v>
      </c>
      <c r="G129" s="43" t="s">
        <v>1139</v>
      </c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</row>
    <row r="130" spans="1:34">
      <c r="A130" s="43"/>
      <c r="B130" s="43"/>
      <c r="C130" s="43"/>
      <c r="D130" s="43"/>
      <c r="E130" s="43"/>
      <c r="F130" s="43" t="s">
        <v>295</v>
      </c>
      <c r="G130" s="43" t="s">
        <v>1140</v>
      </c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</row>
    <row r="131" spans="1:34">
      <c r="A131" s="43"/>
      <c r="B131" s="43"/>
      <c r="C131" s="43"/>
      <c r="D131" s="43"/>
      <c r="E131" s="43"/>
      <c r="F131" s="43" t="s">
        <v>305</v>
      </c>
      <c r="G131" s="43" t="s">
        <v>1141</v>
      </c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</row>
    <row r="132" spans="1:34">
      <c r="A132" s="43"/>
      <c r="B132" s="43"/>
      <c r="C132" s="43"/>
      <c r="D132" s="43"/>
      <c r="E132" s="43"/>
      <c r="F132" s="43" t="s">
        <v>314</v>
      </c>
      <c r="G132" s="43" t="s">
        <v>1142</v>
      </c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</row>
    <row r="133" spans="1:34">
      <c r="A133" s="43"/>
      <c r="B133" s="43"/>
      <c r="C133" s="43"/>
      <c r="D133" s="43"/>
      <c r="E133" s="43"/>
      <c r="F133" s="43" t="s">
        <v>323</v>
      </c>
      <c r="G133" s="43" t="s">
        <v>1143</v>
      </c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</row>
    <row r="134" spans="1:34">
      <c r="A134" s="43"/>
      <c r="B134" s="43"/>
      <c r="C134" s="43"/>
      <c r="D134" s="43"/>
      <c r="E134" s="43"/>
      <c r="F134" s="43" t="s">
        <v>332</v>
      </c>
      <c r="G134" s="43" t="s">
        <v>1144</v>
      </c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</row>
    <row r="135" spans="1:34">
      <c r="A135" s="43"/>
      <c r="B135" s="43"/>
      <c r="C135" s="43"/>
      <c r="D135" s="43"/>
      <c r="E135" s="43"/>
      <c r="F135" s="43" t="s">
        <v>342</v>
      </c>
      <c r="G135" s="43" t="s">
        <v>1145</v>
      </c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</row>
    <row r="136" spans="1:34">
      <c r="A136" s="43"/>
      <c r="B136" s="43"/>
      <c r="C136" s="43"/>
      <c r="D136" s="43"/>
      <c r="E136" s="43"/>
      <c r="F136" s="43" t="s">
        <v>352</v>
      </c>
      <c r="G136" s="43" t="s">
        <v>1146</v>
      </c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</row>
    <row r="137" spans="1:34">
      <c r="A137" s="43"/>
      <c r="B137" s="43"/>
      <c r="C137" s="43"/>
      <c r="D137" s="43"/>
      <c r="E137" s="43"/>
      <c r="F137" s="43" t="s">
        <v>363</v>
      </c>
      <c r="G137" s="43" t="s">
        <v>1147</v>
      </c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</row>
    <row r="138" spans="1:34">
      <c r="A138" s="43"/>
      <c r="B138" s="43"/>
      <c r="C138" s="43"/>
      <c r="D138" s="43"/>
      <c r="E138" s="43"/>
      <c r="F138" s="43" t="s">
        <v>372</v>
      </c>
      <c r="G138" s="43" t="s">
        <v>1148</v>
      </c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</row>
    <row r="139" spans="1:34">
      <c r="A139" s="43"/>
      <c r="B139" s="43"/>
      <c r="C139" s="43"/>
      <c r="D139" s="43"/>
      <c r="E139" s="43"/>
      <c r="F139" s="43" t="s">
        <v>381</v>
      </c>
      <c r="G139" s="43" t="s">
        <v>1149</v>
      </c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</row>
    <row r="140" spans="1:34">
      <c r="A140" s="43"/>
      <c r="B140" s="43"/>
      <c r="C140" s="43"/>
      <c r="D140" s="43"/>
      <c r="E140" s="43"/>
      <c r="F140" s="43" t="s">
        <v>390</v>
      </c>
      <c r="G140" s="43" t="s">
        <v>1150</v>
      </c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</row>
    <row r="141" spans="1:34">
      <c r="A141" s="43"/>
      <c r="B141" s="43"/>
      <c r="C141" s="43"/>
      <c r="D141" s="43"/>
      <c r="E141" s="43"/>
      <c r="F141" s="43" t="s">
        <v>399</v>
      </c>
      <c r="G141" s="43" t="s">
        <v>1151</v>
      </c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</row>
    <row r="142" spans="1:34">
      <c r="A142" s="43"/>
      <c r="B142" s="43"/>
      <c r="C142" s="43"/>
      <c r="D142" s="43"/>
      <c r="E142" s="43"/>
      <c r="F142" s="43" t="s">
        <v>409</v>
      </c>
      <c r="G142" s="43" t="s">
        <v>1152</v>
      </c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</row>
    <row r="143" spans="1:34">
      <c r="A143" s="43"/>
      <c r="B143" s="43"/>
      <c r="C143" s="43"/>
      <c r="D143" s="43"/>
      <c r="E143" s="43"/>
      <c r="F143" s="43" t="s">
        <v>419</v>
      </c>
      <c r="G143" s="43" t="s">
        <v>1153</v>
      </c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</row>
    <row r="144" spans="1:34">
      <c r="A144" s="43"/>
      <c r="B144" s="43"/>
      <c r="C144" s="43"/>
      <c r="D144" s="43"/>
      <c r="E144" s="43"/>
      <c r="F144" s="43" t="s">
        <v>428</v>
      </c>
      <c r="G144" s="43" t="s">
        <v>1154</v>
      </c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</row>
    <row r="145" spans="1:34">
      <c r="A145" s="43"/>
      <c r="B145" s="43"/>
      <c r="C145" s="43"/>
      <c r="D145" s="43"/>
      <c r="E145" s="43"/>
      <c r="F145" s="43" t="s">
        <v>437</v>
      </c>
      <c r="G145" s="43" t="s">
        <v>1155</v>
      </c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</row>
    <row r="146" spans="1:34">
      <c r="A146" s="43"/>
      <c r="B146" s="43"/>
      <c r="C146" s="43"/>
      <c r="D146" s="43"/>
      <c r="E146" s="43"/>
      <c r="F146" s="43" t="s">
        <v>446</v>
      </c>
      <c r="G146" s="43" t="s">
        <v>1156</v>
      </c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</row>
    <row r="147" spans="1:34">
      <c r="A147" s="43"/>
      <c r="B147" s="43"/>
      <c r="C147" s="43"/>
      <c r="D147" s="43"/>
      <c r="E147" s="43"/>
      <c r="F147" s="43" t="s">
        <v>455</v>
      </c>
      <c r="G147" s="43" t="s">
        <v>1157</v>
      </c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</row>
    <row r="148" spans="1:34">
      <c r="A148" s="43"/>
      <c r="B148" s="43"/>
      <c r="C148" s="43"/>
      <c r="D148" s="43"/>
      <c r="E148" s="43"/>
      <c r="F148" s="43" t="s">
        <v>464</v>
      </c>
      <c r="G148" s="43" t="s">
        <v>1158</v>
      </c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</row>
    <row r="149" spans="1:34">
      <c r="A149" s="43"/>
      <c r="B149" s="43"/>
      <c r="C149" s="43"/>
      <c r="D149" s="43"/>
      <c r="E149" s="43"/>
      <c r="F149" s="43" t="s">
        <v>473</v>
      </c>
      <c r="G149" s="43" t="s">
        <v>1159</v>
      </c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</row>
    <row r="150" spans="1:34">
      <c r="A150" s="43"/>
      <c r="B150" s="43"/>
      <c r="C150" s="43"/>
      <c r="D150" s="43"/>
      <c r="E150" s="43"/>
      <c r="F150" s="43" t="s">
        <v>482</v>
      </c>
      <c r="G150" s="43" t="s">
        <v>1160</v>
      </c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</row>
    <row r="151" spans="1:34">
      <c r="A151" s="43"/>
      <c r="B151" s="43"/>
      <c r="C151" s="43"/>
      <c r="D151" s="43"/>
      <c r="E151" s="43"/>
      <c r="F151" s="43" t="s">
        <v>491</v>
      </c>
      <c r="G151" s="43" t="s">
        <v>1161</v>
      </c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</row>
    <row r="152" spans="1:34">
      <c r="A152" s="43"/>
      <c r="B152" s="43"/>
      <c r="C152" s="43"/>
      <c r="D152" s="43"/>
      <c r="E152" s="43"/>
      <c r="F152" s="43" t="s">
        <v>500</v>
      </c>
      <c r="G152" s="43" t="s">
        <v>1162</v>
      </c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</row>
    <row r="153" spans="1:34">
      <c r="A153" s="43"/>
      <c r="B153" s="43"/>
      <c r="C153" s="43"/>
      <c r="D153" s="43"/>
      <c r="E153" s="43"/>
      <c r="F153" s="43" t="s">
        <v>509</v>
      </c>
      <c r="G153" s="43" t="s">
        <v>1163</v>
      </c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</row>
    <row r="154" spans="1:34">
      <c r="A154" s="43"/>
      <c r="B154" s="43"/>
      <c r="C154" s="43"/>
      <c r="D154" s="43"/>
      <c r="E154" s="43"/>
      <c r="F154" s="43" t="s">
        <v>518</v>
      </c>
      <c r="G154" s="43" t="s">
        <v>1164</v>
      </c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</row>
    <row r="155" spans="1:34">
      <c r="A155" s="43"/>
      <c r="B155" s="43"/>
      <c r="C155" s="43"/>
      <c r="D155" s="43"/>
      <c r="E155" s="43"/>
      <c r="F155" s="43" t="s">
        <v>527</v>
      </c>
      <c r="G155" s="43" t="s">
        <v>1165</v>
      </c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</row>
    <row r="156" spans="1:34">
      <c r="A156" s="43"/>
      <c r="B156" s="43"/>
      <c r="C156" s="43"/>
      <c r="D156" s="43"/>
      <c r="E156" s="43"/>
      <c r="F156" s="43" t="s">
        <v>536</v>
      </c>
      <c r="G156" s="43" t="s">
        <v>1166</v>
      </c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</row>
    <row r="157" spans="1:34">
      <c r="A157" s="43"/>
      <c r="B157" s="43"/>
      <c r="C157" s="43"/>
      <c r="D157" s="43"/>
      <c r="E157" s="43"/>
      <c r="F157" s="43" t="s">
        <v>545</v>
      </c>
      <c r="G157" s="43" t="s">
        <v>1167</v>
      </c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</row>
    <row r="158" spans="1:34">
      <c r="A158" s="43"/>
      <c r="B158" s="43"/>
      <c r="C158" s="43"/>
      <c r="D158" s="43"/>
      <c r="E158" s="43"/>
      <c r="F158" s="43" t="s">
        <v>554</v>
      </c>
      <c r="G158" s="43" t="s">
        <v>1168</v>
      </c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</row>
    <row r="159" spans="1:34">
      <c r="A159" s="43"/>
      <c r="B159" s="43"/>
      <c r="C159" s="43"/>
      <c r="D159" s="43"/>
      <c r="E159" s="43"/>
      <c r="F159" s="43" t="s">
        <v>563</v>
      </c>
      <c r="G159" s="43" t="s">
        <v>1169</v>
      </c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</row>
    <row r="160" spans="1:34">
      <c r="A160" s="43"/>
      <c r="B160" s="43"/>
      <c r="C160" s="43"/>
      <c r="D160" s="43"/>
      <c r="E160" s="43"/>
      <c r="F160" s="43" t="s">
        <v>572</v>
      </c>
      <c r="G160" s="43" t="s">
        <v>1170</v>
      </c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</row>
    <row r="161" spans="1:34">
      <c r="A161" s="43"/>
      <c r="B161" s="43"/>
      <c r="C161" s="43"/>
      <c r="D161" s="43"/>
      <c r="E161" s="43"/>
      <c r="F161" s="43" t="s">
        <v>581</v>
      </c>
      <c r="G161" s="43" t="s">
        <v>1171</v>
      </c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</row>
    <row r="162" spans="1:34">
      <c r="A162" s="43"/>
      <c r="B162" s="43"/>
      <c r="C162" s="43"/>
      <c r="D162" s="43"/>
      <c r="E162" s="43"/>
      <c r="F162" s="43" t="s">
        <v>590</v>
      </c>
      <c r="G162" s="43" t="s">
        <v>1172</v>
      </c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</row>
    <row r="163" spans="1:34">
      <c r="A163" s="43"/>
      <c r="B163" s="43"/>
      <c r="C163" s="43"/>
      <c r="D163" s="43"/>
      <c r="E163" s="43"/>
      <c r="F163" s="43" t="s">
        <v>599</v>
      </c>
      <c r="G163" s="43" t="s">
        <v>1173</v>
      </c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</row>
    <row r="164" spans="1:34">
      <c r="A164" s="43"/>
      <c r="B164" s="43"/>
      <c r="C164" s="43"/>
      <c r="D164" s="43"/>
      <c r="E164" s="43"/>
      <c r="F164" s="43" t="s">
        <v>608</v>
      </c>
      <c r="G164" s="43" t="s">
        <v>1174</v>
      </c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</row>
    <row r="165" spans="1:34">
      <c r="A165" s="43"/>
      <c r="B165" s="43"/>
      <c r="C165" s="43"/>
      <c r="D165" s="43"/>
      <c r="E165" s="43"/>
      <c r="F165" s="43" t="s">
        <v>617</v>
      </c>
      <c r="G165" s="43" t="s">
        <v>1175</v>
      </c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</row>
    <row r="166" spans="1:34">
      <c r="A166" s="43"/>
      <c r="B166" s="43"/>
      <c r="C166" s="43"/>
      <c r="D166" s="43"/>
      <c r="E166" s="43"/>
      <c r="F166" s="43" t="s">
        <v>626</v>
      </c>
      <c r="G166" s="43" t="s">
        <v>1176</v>
      </c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</row>
    <row r="167" spans="1:34">
      <c r="A167" s="43"/>
      <c r="B167" s="43"/>
      <c r="C167" s="43"/>
      <c r="D167" s="43"/>
      <c r="E167" s="43"/>
      <c r="F167" s="43" t="s">
        <v>635</v>
      </c>
      <c r="G167" s="43" t="s">
        <v>1177</v>
      </c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</row>
    <row r="168" spans="1:34">
      <c r="A168" s="43"/>
      <c r="B168" s="43"/>
      <c r="C168" s="43"/>
      <c r="D168" s="43"/>
      <c r="E168" s="43"/>
      <c r="F168" s="43" t="s">
        <v>644</v>
      </c>
      <c r="G168" s="43" t="s">
        <v>1178</v>
      </c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</row>
    <row r="169" spans="1:34">
      <c r="A169" s="43"/>
      <c r="B169" s="43"/>
      <c r="C169" s="43"/>
      <c r="D169" s="43"/>
      <c r="E169" s="43"/>
      <c r="F169" s="43" t="s">
        <v>653</v>
      </c>
      <c r="G169" s="43" t="s">
        <v>1179</v>
      </c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</row>
    <row r="170" spans="1:34">
      <c r="A170" s="43"/>
      <c r="B170" s="43"/>
      <c r="C170" s="43"/>
      <c r="D170" s="43"/>
      <c r="E170" s="43"/>
      <c r="F170" s="43" t="s">
        <v>662</v>
      </c>
      <c r="G170" s="43" t="s">
        <v>1180</v>
      </c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</row>
    <row r="171" spans="1:34">
      <c r="A171" s="43"/>
      <c r="B171" s="43"/>
      <c r="C171" s="43"/>
      <c r="D171" s="43"/>
      <c r="E171" s="43"/>
      <c r="F171" s="43" t="s">
        <v>671</v>
      </c>
      <c r="G171" s="43" t="s">
        <v>1181</v>
      </c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</row>
    <row r="172" spans="1:34">
      <c r="A172" s="43"/>
      <c r="B172" s="43"/>
      <c r="C172" s="43"/>
      <c r="D172" s="43"/>
      <c r="E172" s="43"/>
      <c r="F172" s="43" t="s">
        <v>680</v>
      </c>
      <c r="G172" s="43" t="s">
        <v>1182</v>
      </c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</row>
    <row r="173" spans="1:34">
      <c r="A173" s="43"/>
      <c r="B173" s="43"/>
      <c r="C173" s="43"/>
      <c r="D173" s="43"/>
      <c r="E173" s="43"/>
      <c r="F173" s="43" t="s">
        <v>689</v>
      </c>
      <c r="G173" s="43" t="s">
        <v>1183</v>
      </c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</row>
    <row r="174" spans="1:34">
      <c r="A174" s="43"/>
      <c r="B174" s="43"/>
      <c r="C174" s="43"/>
      <c r="D174" s="43"/>
      <c r="E174" s="43"/>
      <c r="F174" s="43" t="s">
        <v>698</v>
      </c>
      <c r="G174" s="43" t="s">
        <v>1184</v>
      </c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</row>
    <row r="175" spans="1:34">
      <c r="A175" s="43"/>
      <c r="B175" s="43"/>
      <c r="C175" s="43"/>
      <c r="D175" s="43"/>
      <c r="E175" s="43"/>
      <c r="F175" s="43" t="s">
        <v>707</v>
      </c>
      <c r="G175" s="43" t="s">
        <v>1185</v>
      </c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</row>
    <row r="176" spans="1:34">
      <c r="A176" s="43"/>
      <c r="B176" s="43"/>
      <c r="C176" s="43"/>
      <c r="D176" s="43"/>
      <c r="E176" s="43"/>
      <c r="F176" s="43" t="s">
        <v>716</v>
      </c>
      <c r="G176" s="43" t="s">
        <v>1186</v>
      </c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</row>
    <row r="177" spans="1:34">
      <c r="A177" s="43"/>
      <c r="B177" s="43"/>
      <c r="C177" s="43"/>
      <c r="D177" s="43"/>
      <c r="E177" s="43"/>
      <c r="F177" s="43" t="s">
        <v>725</v>
      </c>
      <c r="G177" s="43" t="s">
        <v>1187</v>
      </c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</row>
    <row r="178" spans="1:34">
      <c r="A178" s="43"/>
      <c r="B178" s="43"/>
      <c r="C178" s="43"/>
      <c r="D178" s="43"/>
      <c r="E178" s="43"/>
      <c r="F178" s="43" t="s">
        <v>734</v>
      </c>
      <c r="G178" s="43" t="s">
        <v>1188</v>
      </c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</row>
    <row r="179" spans="1:34">
      <c r="A179" s="43"/>
      <c r="B179" s="43"/>
      <c r="C179" s="43"/>
      <c r="D179" s="43"/>
      <c r="E179" s="43"/>
      <c r="F179" s="43" t="s">
        <v>743</v>
      </c>
      <c r="G179" s="43" t="s">
        <v>1189</v>
      </c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</row>
    <row r="180" spans="1:34">
      <c r="A180" s="43"/>
      <c r="B180" s="43"/>
      <c r="C180" s="43"/>
      <c r="D180" s="43"/>
      <c r="E180" s="43"/>
      <c r="F180" s="43" t="s">
        <v>752</v>
      </c>
      <c r="G180" s="43" t="s">
        <v>1190</v>
      </c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</row>
    <row r="181" spans="1:34">
      <c r="A181" s="43"/>
      <c r="B181" s="43"/>
      <c r="C181" s="43"/>
      <c r="D181" s="43"/>
      <c r="E181" s="43"/>
      <c r="F181" s="43" t="s">
        <v>761</v>
      </c>
      <c r="G181" s="43" t="s">
        <v>1191</v>
      </c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</row>
    <row r="182" spans="1:34">
      <c r="A182" s="43"/>
      <c r="B182" s="43"/>
      <c r="C182" s="43"/>
      <c r="D182" s="43"/>
      <c r="E182" s="43"/>
      <c r="F182" s="43" t="s">
        <v>770</v>
      </c>
      <c r="G182" s="43" t="s">
        <v>1192</v>
      </c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</row>
    <row r="183" spans="1:34">
      <c r="A183" s="43"/>
      <c r="B183" s="43"/>
      <c r="C183" s="43"/>
      <c r="D183" s="43"/>
      <c r="E183" s="43"/>
      <c r="F183" s="43" t="s">
        <v>779</v>
      </c>
      <c r="G183" s="43" t="s">
        <v>1193</v>
      </c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</row>
    <row r="184" spans="1:34">
      <c r="A184" s="43"/>
      <c r="B184" s="43"/>
      <c r="C184" s="43"/>
      <c r="D184" s="43"/>
      <c r="E184" s="43"/>
      <c r="F184" s="43" t="s">
        <v>790</v>
      </c>
      <c r="G184" s="43" t="s">
        <v>1194</v>
      </c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</row>
    <row r="185" spans="1:34">
      <c r="A185" s="43"/>
      <c r="B185" s="43"/>
      <c r="C185" s="43"/>
      <c r="D185" s="43"/>
      <c r="E185" s="43"/>
      <c r="F185" s="43" t="s">
        <v>799</v>
      </c>
      <c r="G185" s="43" t="s">
        <v>1195</v>
      </c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</row>
    <row r="186" spans="1:34">
      <c r="A186" s="43"/>
      <c r="B186" s="43"/>
      <c r="C186" s="43"/>
      <c r="D186" s="43"/>
      <c r="E186" s="43"/>
      <c r="F186" s="43" t="s">
        <v>808</v>
      </c>
      <c r="G186" s="43" t="s">
        <v>1196</v>
      </c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</row>
    <row r="187" spans="1:34">
      <c r="A187" s="43"/>
      <c r="B187" s="43"/>
      <c r="C187" s="43"/>
      <c r="D187" s="43"/>
      <c r="E187" s="43"/>
      <c r="F187" s="43" t="s">
        <v>817</v>
      </c>
      <c r="G187" s="43" t="s">
        <v>1197</v>
      </c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</row>
    <row r="188" spans="1:34">
      <c r="A188" s="43"/>
      <c r="B188" s="43"/>
      <c r="C188" s="43"/>
      <c r="D188" s="43"/>
      <c r="E188" s="43"/>
      <c r="F188" s="43" t="s">
        <v>826</v>
      </c>
      <c r="G188" s="43" t="s">
        <v>1198</v>
      </c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</row>
    <row r="189" spans="1:34">
      <c r="A189" s="43"/>
      <c r="B189" s="43"/>
      <c r="C189" s="43"/>
      <c r="D189" s="43"/>
      <c r="E189" s="43"/>
      <c r="F189" s="43" t="s">
        <v>835</v>
      </c>
      <c r="G189" s="43" t="s">
        <v>1199</v>
      </c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</row>
    <row r="190" spans="1:34">
      <c r="A190" s="43"/>
      <c r="B190" s="43"/>
      <c r="C190" s="43"/>
      <c r="D190" s="43"/>
      <c r="E190" s="43"/>
      <c r="F190" s="43" t="s">
        <v>846</v>
      </c>
      <c r="G190" s="43" t="s">
        <v>1200</v>
      </c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</row>
    <row r="191" spans="1:34">
      <c r="A191" s="43"/>
      <c r="B191" s="43"/>
      <c r="C191" s="43"/>
      <c r="D191" s="43"/>
      <c r="E191" s="43"/>
      <c r="F191" s="43" t="s">
        <v>855</v>
      </c>
      <c r="G191" s="43" t="s">
        <v>1201</v>
      </c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</row>
    <row r="192" spans="1:34">
      <c r="A192" s="43"/>
      <c r="B192" s="43"/>
      <c r="C192" s="43"/>
      <c r="D192" s="43"/>
      <c r="E192" s="43"/>
      <c r="F192" s="43" t="s">
        <v>864</v>
      </c>
      <c r="G192" s="43" t="s">
        <v>1202</v>
      </c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</row>
    <row r="193" spans="1:34">
      <c r="A193" s="43"/>
      <c r="B193" s="43"/>
      <c r="C193" s="43"/>
      <c r="D193" s="43"/>
      <c r="E193" s="43"/>
      <c r="F193" s="43" t="s">
        <v>873</v>
      </c>
      <c r="G193" s="43" t="s">
        <v>1203</v>
      </c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</row>
    <row r="194" spans="1:34">
      <c r="A194" s="43"/>
      <c r="B194" s="43"/>
      <c r="C194" s="43"/>
      <c r="D194" s="43"/>
      <c r="E194" s="43"/>
      <c r="F194" s="43" t="s">
        <v>882</v>
      </c>
      <c r="G194" s="43" t="s">
        <v>1204</v>
      </c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</row>
    <row r="195" spans="1:34">
      <c r="A195" s="43"/>
      <c r="B195" s="43"/>
      <c r="C195" s="43"/>
      <c r="D195" s="43"/>
      <c r="E195" s="43"/>
      <c r="F195" s="43" t="s">
        <v>891</v>
      </c>
      <c r="G195" s="43" t="s">
        <v>1205</v>
      </c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</row>
    <row r="196" spans="1:34">
      <c r="A196" s="43"/>
      <c r="B196" s="43"/>
      <c r="C196" s="43"/>
      <c r="D196" s="43"/>
      <c r="E196" s="43"/>
      <c r="F196" s="43" t="s">
        <v>900</v>
      </c>
      <c r="G196" s="43" t="s">
        <v>1206</v>
      </c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</row>
    <row r="197" spans="1:34">
      <c r="A197" s="43"/>
      <c r="B197" s="43"/>
      <c r="C197" s="43"/>
      <c r="D197" s="43"/>
      <c r="E197" s="43"/>
      <c r="F197" s="43" t="s">
        <v>909</v>
      </c>
      <c r="G197" s="43" t="s">
        <v>1207</v>
      </c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</row>
    <row r="198" spans="1:34">
      <c r="A198" s="43"/>
      <c r="B198" s="43"/>
      <c r="C198" s="43"/>
      <c r="D198" s="43"/>
      <c r="E198" s="43"/>
      <c r="F198" s="43" t="s">
        <v>918</v>
      </c>
      <c r="G198" s="43" t="s">
        <v>1208</v>
      </c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</row>
    <row r="199" spans="1:34">
      <c r="A199" s="43"/>
      <c r="B199" s="43"/>
      <c r="C199" s="43"/>
      <c r="D199" s="43"/>
      <c r="E199" s="43"/>
      <c r="F199" s="43" t="s">
        <v>927</v>
      </c>
      <c r="G199" s="43" t="s">
        <v>1209</v>
      </c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</row>
    <row r="200" spans="1:34">
      <c r="A200" s="43"/>
      <c r="B200" s="43"/>
      <c r="C200" s="43"/>
      <c r="D200" s="43"/>
      <c r="E200" s="43"/>
      <c r="F200" s="43" t="s">
        <v>936</v>
      </c>
      <c r="G200" s="43" t="s">
        <v>1210</v>
      </c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</row>
    <row r="201" spans="1:34">
      <c r="A201" s="43"/>
      <c r="B201" s="43"/>
      <c r="C201" s="43"/>
      <c r="D201" s="43"/>
      <c r="E201" s="43"/>
      <c r="F201" s="43" t="s">
        <v>945</v>
      </c>
      <c r="G201" s="43" t="s">
        <v>1211</v>
      </c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</row>
    <row r="202" spans="1:34">
      <c r="A202" s="43"/>
      <c r="B202" s="43"/>
      <c r="C202" s="43"/>
      <c r="D202" s="43"/>
      <c r="E202" s="43"/>
      <c r="F202" s="43" t="s">
        <v>954</v>
      </c>
      <c r="G202" s="43" t="s">
        <v>1212</v>
      </c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</row>
    <row r="203" spans="1:34">
      <c r="A203" s="43"/>
      <c r="B203" s="43"/>
      <c r="C203" s="43"/>
      <c r="D203" s="43"/>
      <c r="E203" s="43"/>
      <c r="F203" s="43" t="s">
        <v>963</v>
      </c>
      <c r="G203" s="43" t="s">
        <v>1213</v>
      </c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</row>
    <row r="204" spans="1:34">
      <c r="A204" s="43"/>
      <c r="B204" s="43"/>
      <c r="C204" s="43"/>
      <c r="D204" s="43"/>
      <c r="E204" s="43"/>
      <c r="F204" s="43" t="s">
        <v>972</v>
      </c>
      <c r="G204" s="43" t="s">
        <v>1214</v>
      </c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</row>
    <row r="205" spans="1:34">
      <c r="A205" s="43"/>
      <c r="B205" s="43"/>
      <c r="C205" s="43"/>
      <c r="D205" s="43"/>
      <c r="E205" s="43"/>
      <c r="F205" s="43" t="s">
        <v>981</v>
      </c>
      <c r="G205" s="43" t="s">
        <v>1215</v>
      </c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</row>
    <row r="206" spans="1:34">
      <c r="A206" s="43"/>
      <c r="B206" s="43"/>
      <c r="C206" s="43"/>
      <c r="D206" s="43"/>
      <c r="E206" s="43"/>
      <c r="F206" s="43" t="s">
        <v>990</v>
      </c>
      <c r="G206" s="43" t="s">
        <v>1216</v>
      </c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</row>
    <row r="207" spans="1:34">
      <c r="A207" s="43"/>
      <c r="B207" s="43"/>
      <c r="C207" s="43"/>
      <c r="D207" s="43"/>
      <c r="E207" s="43"/>
      <c r="F207" s="43" t="s">
        <v>999</v>
      </c>
      <c r="G207" s="43" t="s">
        <v>1217</v>
      </c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</row>
    <row r="208" spans="1:34">
      <c r="A208" s="43"/>
      <c r="B208" s="43"/>
      <c r="C208" s="43"/>
      <c r="D208" s="43"/>
      <c r="E208" s="43"/>
      <c r="F208" s="43" t="s">
        <v>1008</v>
      </c>
      <c r="G208" s="43" t="s">
        <v>1218</v>
      </c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</row>
    <row r="209" spans="1:34">
      <c r="A209" s="43"/>
      <c r="B209" s="43"/>
      <c r="C209" s="43"/>
      <c r="D209" s="43"/>
      <c r="E209" s="43"/>
      <c r="F209" s="43" t="s">
        <v>1017</v>
      </c>
      <c r="G209" s="43" t="s">
        <v>1219</v>
      </c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</row>
    <row r="210" spans="1:34">
      <c r="A210" s="43"/>
      <c r="B210" s="43"/>
      <c r="C210" s="43"/>
      <c r="D210" s="43"/>
      <c r="E210" s="43"/>
      <c r="F210" s="43" t="s">
        <v>1026</v>
      </c>
      <c r="G210" s="43" t="s">
        <v>1220</v>
      </c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</row>
    <row r="211" spans="1:34">
      <c r="A211" s="43"/>
      <c r="B211" s="43"/>
      <c r="C211" s="43"/>
      <c r="D211" s="43"/>
      <c r="E211" s="43"/>
      <c r="F211" s="43" t="s">
        <v>1035</v>
      </c>
      <c r="G211" s="43" t="s">
        <v>1221</v>
      </c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</row>
    <row r="212" spans="1:34">
      <c r="A212" s="43"/>
      <c r="B212" s="43"/>
      <c r="C212" s="43"/>
      <c r="D212" s="43"/>
      <c r="E212" s="43"/>
      <c r="F212" s="43" t="s">
        <v>1044</v>
      </c>
      <c r="G212" s="43" t="s">
        <v>1222</v>
      </c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</row>
    <row r="213" spans="1:34">
      <c r="A213" s="43"/>
      <c r="B213" s="43"/>
      <c r="C213" s="43"/>
      <c r="D213" s="43"/>
      <c r="E213" s="43"/>
      <c r="F213" s="43" t="s">
        <v>1053</v>
      </c>
      <c r="G213" s="43" t="s">
        <v>1223</v>
      </c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</row>
    <row r="214" spans="1:34">
      <c r="A214" s="43"/>
      <c r="B214" s="43"/>
      <c r="C214" s="43"/>
      <c r="D214" s="43"/>
      <c r="E214" s="43"/>
      <c r="F214" s="43" t="s">
        <v>1062</v>
      </c>
      <c r="G214" s="43" t="s">
        <v>1224</v>
      </c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</row>
    <row r="215" spans="1:34">
      <c r="A215" s="43"/>
      <c r="B215" s="43"/>
      <c r="C215" s="43"/>
      <c r="D215" s="43"/>
      <c r="E215" s="43"/>
      <c r="F215" s="43" t="s">
        <v>1071</v>
      </c>
      <c r="G215" s="43" t="s">
        <v>1225</v>
      </c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</row>
    <row r="216" spans="1:34">
      <c r="A216" s="43"/>
      <c r="B216" s="43"/>
      <c r="C216" s="43"/>
      <c r="D216" s="43"/>
      <c r="E216" s="43"/>
      <c r="F216" s="43" t="s">
        <v>1080</v>
      </c>
      <c r="G216" s="43" t="s">
        <v>1226</v>
      </c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</row>
    <row r="217" spans="1:34">
      <c r="A217" s="43"/>
      <c r="B217" s="43"/>
      <c r="C217" s="43"/>
      <c r="D217" s="43"/>
      <c r="E217" s="43"/>
      <c r="F217" s="43" t="s">
        <v>1089</v>
      </c>
      <c r="G217" s="43" t="s">
        <v>1227</v>
      </c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</row>
    <row r="218" spans="1:34">
      <c r="A218" s="43"/>
      <c r="B218" s="43"/>
      <c r="C218" s="43"/>
      <c r="D218" s="43"/>
      <c r="E218" s="43"/>
      <c r="F218" s="43" t="s">
        <v>1098</v>
      </c>
      <c r="G218" s="43" t="s">
        <v>1228</v>
      </c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</row>
    <row r="219" spans="1:34">
      <c r="A219" s="43"/>
      <c r="B219" s="43"/>
      <c r="C219" s="43"/>
      <c r="D219" s="43"/>
      <c r="E219" s="43"/>
      <c r="F219" s="43" t="s">
        <v>1107</v>
      </c>
      <c r="G219" s="43" t="s">
        <v>1229</v>
      </c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</row>
    <row r="220" spans="1:34">
      <c r="A220" s="43"/>
      <c r="B220" s="43"/>
      <c r="C220" s="43"/>
      <c r="D220" s="43"/>
      <c r="E220" s="43"/>
      <c r="F220" s="43" t="s">
        <v>224</v>
      </c>
      <c r="G220" s="43" t="s">
        <v>1230</v>
      </c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</row>
    <row r="221" spans="1:34">
      <c r="A221" s="43"/>
      <c r="B221" s="43"/>
      <c r="C221" s="43"/>
      <c r="D221" s="43"/>
      <c r="E221" s="43"/>
      <c r="F221" s="43" t="s">
        <v>237</v>
      </c>
      <c r="G221" s="43" t="s">
        <v>1231</v>
      </c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</row>
    <row r="222" spans="1:34">
      <c r="A222" s="43"/>
      <c r="B222" s="43"/>
      <c r="C222" s="43"/>
      <c r="D222" s="43"/>
      <c r="E222" s="43"/>
      <c r="F222" s="43" t="s">
        <v>250</v>
      </c>
      <c r="G222" s="43" t="s">
        <v>1232</v>
      </c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</row>
    <row r="223" spans="1:34">
      <c r="A223" s="43"/>
      <c r="B223" s="43"/>
      <c r="C223" s="43"/>
      <c r="D223" s="43"/>
      <c r="E223" s="43"/>
      <c r="F223" s="43" t="s">
        <v>263</v>
      </c>
      <c r="G223" s="43" t="s">
        <v>1233</v>
      </c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</row>
    <row r="224" spans="1:34">
      <c r="A224" s="43"/>
      <c r="B224" s="43"/>
      <c r="C224" s="43"/>
      <c r="D224" s="43"/>
      <c r="E224" s="43"/>
      <c r="F224" s="43" t="s">
        <v>275</v>
      </c>
      <c r="G224" s="43" t="s">
        <v>1234</v>
      </c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</row>
    <row r="225" spans="1:34">
      <c r="A225" s="43"/>
      <c r="B225" s="43"/>
      <c r="C225" s="43"/>
      <c r="D225" s="43"/>
      <c r="E225" s="43"/>
      <c r="F225" s="43" t="s">
        <v>286</v>
      </c>
      <c r="G225" s="43" t="s">
        <v>1235</v>
      </c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</row>
    <row r="226" spans="1:34">
      <c r="A226" s="43"/>
      <c r="B226" s="43"/>
      <c r="C226" s="43"/>
      <c r="D226" s="43"/>
      <c r="E226" s="43"/>
      <c r="F226" s="43" t="s">
        <v>296</v>
      </c>
      <c r="G226" s="43" t="s">
        <v>1236</v>
      </c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</row>
    <row r="227" spans="1:34">
      <c r="A227" s="43"/>
      <c r="B227" s="43"/>
      <c r="C227" s="43"/>
      <c r="D227" s="43"/>
      <c r="E227" s="43"/>
      <c r="F227" s="43" t="s">
        <v>306</v>
      </c>
      <c r="G227" s="43" t="s">
        <v>1237</v>
      </c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</row>
    <row r="228" spans="1:34">
      <c r="A228" s="43"/>
      <c r="B228" s="43"/>
      <c r="C228" s="43"/>
      <c r="D228" s="43"/>
      <c r="E228" s="43"/>
      <c r="F228" s="43" t="s">
        <v>315</v>
      </c>
      <c r="G228" s="43" t="s">
        <v>1238</v>
      </c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</row>
    <row r="229" spans="1:34">
      <c r="A229" s="43"/>
      <c r="B229" s="43"/>
      <c r="C229" s="43"/>
      <c r="D229" s="43"/>
      <c r="E229" s="43"/>
      <c r="F229" s="43" t="s">
        <v>324</v>
      </c>
      <c r="G229" s="43" t="s">
        <v>1239</v>
      </c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</row>
    <row r="230" spans="1:34">
      <c r="A230" s="43"/>
      <c r="B230" s="43"/>
      <c r="C230" s="43"/>
      <c r="D230" s="43"/>
      <c r="E230" s="43"/>
      <c r="F230" s="43" t="s">
        <v>333</v>
      </c>
      <c r="G230" s="43" t="s">
        <v>1240</v>
      </c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</row>
    <row r="231" spans="1:34">
      <c r="A231" s="43"/>
      <c r="B231" s="43"/>
      <c r="C231" s="43"/>
      <c r="D231" s="43"/>
      <c r="E231" s="43"/>
      <c r="F231" s="43" t="s">
        <v>343</v>
      </c>
      <c r="G231" s="43" t="s">
        <v>1241</v>
      </c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</row>
    <row r="232" spans="1:34">
      <c r="A232" s="43"/>
      <c r="B232" s="43"/>
      <c r="C232" s="43"/>
      <c r="D232" s="43"/>
      <c r="E232" s="43"/>
      <c r="F232" s="43" t="s">
        <v>353</v>
      </c>
      <c r="G232" s="43" t="s">
        <v>1242</v>
      </c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</row>
    <row r="233" spans="1:34">
      <c r="A233" s="43"/>
      <c r="B233" s="43"/>
      <c r="C233" s="43"/>
      <c r="D233" s="43"/>
      <c r="E233" s="43"/>
      <c r="F233" s="43" t="s">
        <v>364</v>
      </c>
      <c r="G233" s="43" t="s">
        <v>1243</v>
      </c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</row>
    <row r="234" spans="1:34">
      <c r="A234" s="43"/>
      <c r="B234" s="43"/>
      <c r="C234" s="43"/>
      <c r="D234" s="43"/>
      <c r="E234" s="43"/>
      <c r="F234" s="43" t="s">
        <v>373</v>
      </c>
      <c r="G234" s="43" t="s">
        <v>1244</v>
      </c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</row>
    <row r="235" spans="1:34">
      <c r="A235" s="43"/>
      <c r="B235" s="43"/>
      <c r="C235" s="43"/>
      <c r="D235" s="43"/>
      <c r="E235" s="43"/>
      <c r="F235" s="43" t="s">
        <v>382</v>
      </c>
      <c r="G235" s="43" t="s">
        <v>1245</v>
      </c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</row>
    <row r="236" spans="1:34">
      <c r="A236" s="43"/>
      <c r="B236" s="43"/>
      <c r="C236" s="43"/>
      <c r="D236" s="43"/>
      <c r="E236" s="43"/>
      <c r="F236" s="43" t="s">
        <v>391</v>
      </c>
      <c r="G236" s="43" t="s">
        <v>1246</v>
      </c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</row>
    <row r="237" spans="1:34">
      <c r="A237" s="43"/>
      <c r="B237" s="43"/>
      <c r="C237" s="43"/>
      <c r="D237" s="43"/>
      <c r="E237" s="43"/>
      <c r="F237" s="43" t="s">
        <v>400</v>
      </c>
      <c r="G237" s="43" t="s">
        <v>1247</v>
      </c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</row>
    <row r="238" spans="1:34">
      <c r="A238" s="43"/>
      <c r="B238" s="43"/>
      <c r="C238" s="43"/>
      <c r="D238" s="43"/>
      <c r="E238" s="43"/>
      <c r="F238" s="43" t="s">
        <v>410</v>
      </c>
      <c r="G238" s="43" t="s">
        <v>1248</v>
      </c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</row>
    <row r="239" spans="1:34">
      <c r="A239" s="43"/>
      <c r="B239" s="43"/>
      <c r="C239" s="43"/>
      <c r="D239" s="43"/>
      <c r="E239" s="43"/>
      <c r="F239" s="43" t="s">
        <v>420</v>
      </c>
      <c r="G239" s="43" t="s">
        <v>1249</v>
      </c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</row>
    <row r="240" spans="1:34">
      <c r="A240" s="43"/>
      <c r="B240" s="43"/>
      <c r="C240" s="43"/>
      <c r="D240" s="43"/>
      <c r="E240" s="43"/>
      <c r="F240" s="43" t="s">
        <v>429</v>
      </c>
      <c r="G240" s="43" t="s">
        <v>1250</v>
      </c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</row>
    <row r="241" spans="1:34">
      <c r="A241" s="43"/>
      <c r="B241" s="43"/>
      <c r="C241" s="43"/>
      <c r="D241" s="43"/>
      <c r="E241" s="43"/>
      <c r="F241" s="43" t="s">
        <v>438</v>
      </c>
      <c r="G241" s="43" t="s">
        <v>1251</v>
      </c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</row>
    <row r="242" spans="1:34">
      <c r="A242" s="43"/>
      <c r="B242" s="43"/>
      <c r="C242" s="43"/>
      <c r="D242" s="43"/>
      <c r="E242" s="43"/>
      <c r="F242" s="43" t="s">
        <v>447</v>
      </c>
      <c r="G242" s="43" t="s">
        <v>1252</v>
      </c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</row>
    <row r="243" spans="1:34">
      <c r="A243" s="43"/>
      <c r="B243" s="43"/>
      <c r="C243" s="43"/>
      <c r="D243" s="43"/>
      <c r="E243" s="43"/>
      <c r="F243" s="43" t="s">
        <v>456</v>
      </c>
      <c r="G243" s="43" t="s">
        <v>1253</v>
      </c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</row>
    <row r="244" spans="1:34">
      <c r="A244" s="43"/>
      <c r="B244" s="43"/>
      <c r="C244" s="43"/>
      <c r="D244" s="43"/>
      <c r="E244" s="43"/>
      <c r="F244" s="43" t="s">
        <v>465</v>
      </c>
      <c r="G244" s="43" t="s">
        <v>1254</v>
      </c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</row>
    <row r="245" spans="1:34">
      <c r="A245" s="43"/>
      <c r="B245" s="43"/>
      <c r="C245" s="43"/>
      <c r="D245" s="43"/>
      <c r="E245" s="43"/>
      <c r="F245" s="43" t="s">
        <v>474</v>
      </c>
      <c r="G245" s="43" t="s">
        <v>1255</v>
      </c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</row>
    <row r="246" spans="1:34">
      <c r="A246" s="43"/>
      <c r="B246" s="43"/>
      <c r="C246" s="43"/>
      <c r="D246" s="43"/>
      <c r="E246" s="43"/>
      <c r="F246" s="43" t="s">
        <v>483</v>
      </c>
      <c r="G246" s="43" t="s">
        <v>1256</v>
      </c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</row>
    <row r="247" spans="1:34">
      <c r="A247" s="43"/>
      <c r="B247" s="43"/>
      <c r="C247" s="43"/>
      <c r="D247" s="43"/>
      <c r="E247" s="43"/>
      <c r="F247" s="43" t="s">
        <v>492</v>
      </c>
      <c r="G247" s="43" t="s">
        <v>1257</v>
      </c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</row>
    <row r="248" spans="1:34">
      <c r="A248" s="43"/>
      <c r="B248" s="43"/>
      <c r="C248" s="43"/>
      <c r="D248" s="43"/>
      <c r="E248" s="43"/>
      <c r="F248" s="43" t="s">
        <v>501</v>
      </c>
      <c r="G248" s="43" t="s">
        <v>1258</v>
      </c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</row>
    <row r="249" spans="1:34">
      <c r="A249" s="43"/>
      <c r="B249" s="43"/>
      <c r="C249" s="43"/>
      <c r="D249" s="43"/>
      <c r="E249" s="43"/>
      <c r="F249" s="43" t="s">
        <v>510</v>
      </c>
      <c r="G249" s="43" t="s">
        <v>1259</v>
      </c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</row>
    <row r="250" spans="1:34">
      <c r="A250" s="43"/>
      <c r="B250" s="43"/>
      <c r="C250" s="43"/>
      <c r="D250" s="43"/>
      <c r="E250" s="43"/>
      <c r="F250" s="43" t="s">
        <v>519</v>
      </c>
      <c r="G250" s="43" t="s">
        <v>1260</v>
      </c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</row>
    <row r="251" spans="1:34">
      <c r="A251" s="43"/>
      <c r="B251" s="43"/>
      <c r="C251" s="43"/>
      <c r="D251" s="43"/>
      <c r="E251" s="43"/>
      <c r="F251" s="43" t="s">
        <v>528</v>
      </c>
      <c r="G251" s="43" t="s">
        <v>1261</v>
      </c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</row>
    <row r="252" spans="1:34">
      <c r="A252" s="43"/>
      <c r="B252" s="43"/>
      <c r="C252" s="43"/>
      <c r="D252" s="43"/>
      <c r="E252" s="43"/>
      <c r="F252" s="43" t="s">
        <v>537</v>
      </c>
      <c r="G252" s="43" t="s">
        <v>1262</v>
      </c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</row>
    <row r="253" spans="1:34">
      <c r="A253" s="43"/>
      <c r="B253" s="43"/>
      <c r="C253" s="43"/>
      <c r="D253" s="43"/>
      <c r="E253" s="43"/>
      <c r="F253" s="43" t="s">
        <v>546</v>
      </c>
      <c r="G253" s="43" t="s">
        <v>1263</v>
      </c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</row>
    <row r="254" spans="1:34">
      <c r="A254" s="43"/>
      <c r="B254" s="43"/>
      <c r="C254" s="43"/>
      <c r="D254" s="43"/>
      <c r="E254" s="43"/>
      <c r="F254" s="43" t="s">
        <v>555</v>
      </c>
      <c r="G254" s="43" t="s">
        <v>1264</v>
      </c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</row>
    <row r="255" spans="1:34">
      <c r="A255" s="43"/>
      <c r="B255" s="43"/>
      <c r="C255" s="43"/>
      <c r="D255" s="43"/>
      <c r="E255" s="43"/>
      <c r="F255" s="43" t="s">
        <v>564</v>
      </c>
      <c r="G255" s="43" t="s">
        <v>1265</v>
      </c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</row>
    <row r="256" spans="1:34">
      <c r="A256" s="43"/>
      <c r="B256" s="43"/>
      <c r="C256" s="43"/>
      <c r="D256" s="43"/>
      <c r="E256" s="43"/>
      <c r="F256" s="43" t="s">
        <v>573</v>
      </c>
      <c r="G256" s="43" t="s">
        <v>1266</v>
      </c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</row>
    <row r="257" spans="1:34">
      <c r="A257" s="43"/>
      <c r="B257" s="43"/>
      <c r="C257" s="43"/>
      <c r="D257" s="43"/>
      <c r="E257" s="43"/>
      <c r="F257" s="43" t="s">
        <v>582</v>
      </c>
      <c r="G257" s="43" t="s">
        <v>1267</v>
      </c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</row>
    <row r="258" spans="1:34">
      <c r="A258" s="43"/>
      <c r="B258" s="43"/>
      <c r="C258" s="43"/>
      <c r="D258" s="43"/>
      <c r="E258" s="43"/>
      <c r="F258" s="43" t="s">
        <v>591</v>
      </c>
      <c r="G258" s="43" t="s">
        <v>1268</v>
      </c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</row>
    <row r="259" spans="1:34">
      <c r="A259" s="43"/>
      <c r="B259" s="43"/>
      <c r="C259" s="43"/>
      <c r="D259" s="43"/>
      <c r="E259" s="43"/>
      <c r="F259" s="43" t="s">
        <v>600</v>
      </c>
      <c r="G259" s="43" t="s">
        <v>1269</v>
      </c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</row>
    <row r="260" spans="1:34">
      <c r="A260" s="43"/>
      <c r="B260" s="43"/>
      <c r="C260" s="43"/>
      <c r="D260" s="43"/>
      <c r="E260" s="43"/>
      <c r="F260" s="43" t="s">
        <v>609</v>
      </c>
      <c r="G260" s="43" t="s">
        <v>1270</v>
      </c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</row>
    <row r="261" spans="1:34">
      <c r="A261" s="43"/>
      <c r="B261" s="43"/>
      <c r="C261" s="43"/>
      <c r="D261" s="43"/>
      <c r="E261" s="43"/>
      <c r="F261" s="43" t="s">
        <v>618</v>
      </c>
      <c r="G261" s="43" t="s">
        <v>1271</v>
      </c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</row>
    <row r="262" spans="1:34">
      <c r="A262" s="43"/>
      <c r="B262" s="43"/>
      <c r="C262" s="43"/>
      <c r="D262" s="43"/>
      <c r="E262" s="43"/>
      <c r="F262" s="43" t="s">
        <v>627</v>
      </c>
      <c r="G262" s="43" t="s">
        <v>1272</v>
      </c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</row>
    <row r="263" spans="1:34">
      <c r="A263" s="43"/>
      <c r="B263" s="43"/>
      <c r="C263" s="43"/>
      <c r="D263" s="43"/>
      <c r="E263" s="43"/>
      <c r="F263" s="43" t="s">
        <v>636</v>
      </c>
      <c r="G263" s="43" t="s">
        <v>1273</v>
      </c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</row>
    <row r="264" spans="1:34">
      <c r="A264" s="43"/>
      <c r="B264" s="43"/>
      <c r="C264" s="43"/>
      <c r="D264" s="43"/>
      <c r="E264" s="43"/>
      <c r="F264" s="43" t="s">
        <v>645</v>
      </c>
      <c r="G264" s="43" t="s">
        <v>1274</v>
      </c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</row>
    <row r="265" spans="1:34">
      <c r="A265" s="43"/>
      <c r="B265" s="43"/>
      <c r="C265" s="43"/>
      <c r="D265" s="43"/>
      <c r="E265" s="43"/>
      <c r="F265" s="43" t="s">
        <v>654</v>
      </c>
      <c r="G265" s="43" t="s">
        <v>1275</v>
      </c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</row>
    <row r="266" spans="1:34">
      <c r="A266" s="43"/>
      <c r="B266" s="43"/>
      <c r="C266" s="43"/>
      <c r="D266" s="43"/>
      <c r="E266" s="43"/>
      <c r="F266" s="43" t="s">
        <v>663</v>
      </c>
      <c r="G266" s="43" t="s">
        <v>1276</v>
      </c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</row>
    <row r="267" spans="1:34">
      <c r="A267" s="43"/>
      <c r="B267" s="43"/>
      <c r="C267" s="43"/>
      <c r="D267" s="43"/>
      <c r="E267" s="43"/>
      <c r="F267" s="43" t="s">
        <v>672</v>
      </c>
      <c r="G267" s="43" t="s">
        <v>1277</v>
      </c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</row>
    <row r="268" spans="1:34">
      <c r="A268" s="43"/>
      <c r="B268" s="43"/>
      <c r="C268" s="43"/>
      <c r="D268" s="43"/>
      <c r="E268" s="43"/>
      <c r="F268" s="43" t="s">
        <v>681</v>
      </c>
      <c r="G268" s="43" t="s">
        <v>1278</v>
      </c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</row>
    <row r="269" spans="1:34">
      <c r="A269" s="43"/>
      <c r="B269" s="43"/>
      <c r="C269" s="43"/>
      <c r="D269" s="43"/>
      <c r="E269" s="43"/>
      <c r="F269" s="43" t="s">
        <v>690</v>
      </c>
      <c r="G269" s="43" t="s">
        <v>1279</v>
      </c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</row>
    <row r="270" spans="1:34">
      <c r="A270" s="43"/>
      <c r="B270" s="43"/>
      <c r="C270" s="43"/>
      <c r="D270" s="43"/>
      <c r="E270" s="43"/>
      <c r="F270" s="43" t="s">
        <v>699</v>
      </c>
      <c r="G270" s="43" t="s">
        <v>1280</v>
      </c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</row>
    <row r="271" spans="1:34">
      <c r="A271" s="43"/>
      <c r="B271" s="43"/>
      <c r="C271" s="43"/>
      <c r="D271" s="43"/>
      <c r="E271" s="43"/>
      <c r="F271" s="43" t="s">
        <v>708</v>
      </c>
      <c r="G271" s="43" t="s">
        <v>1281</v>
      </c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</row>
    <row r="272" spans="1:34">
      <c r="A272" s="43"/>
      <c r="B272" s="43"/>
      <c r="C272" s="43"/>
      <c r="D272" s="43"/>
      <c r="E272" s="43"/>
      <c r="F272" s="43" t="s">
        <v>717</v>
      </c>
      <c r="G272" s="43" t="s">
        <v>1282</v>
      </c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</row>
    <row r="273" spans="1:34">
      <c r="A273" s="43"/>
      <c r="B273" s="43"/>
      <c r="C273" s="43"/>
      <c r="D273" s="43"/>
      <c r="E273" s="43"/>
      <c r="F273" s="43" t="s">
        <v>726</v>
      </c>
      <c r="G273" s="43" t="s">
        <v>1283</v>
      </c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</row>
    <row r="274" spans="1:34">
      <c r="A274" s="43"/>
      <c r="B274" s="43"/>
      <c r="C274" s="43"/>
      <c r="D274" s="43"/>
      <c r="E274" s="43"/>
      <c r="F274" s="43" t="s">
        <v>735</v>
      </c>
      <c r="G274" s="43" t="s">
        <v>1284</v>
      </c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</row>
    <row r="275" spans="1:34">
      <c r="A275" s="43"/>
      <c r="B275" s="43"/>
      <c r="C275" s="43"/>
      <c r="D275" s="43"/>
      <c r="E275" s="43"/>
      <c r="F275" s="43" t="s">
        <v>744</v>
      </c>
      <c r="G275" s="43" t="s">
        <v>1285</v>
      </c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</row>
    <row r="276" spans="1:34">
      <c r="A276" s="43"/>
      <c r="B276" s="43"/>
      <c r="C276" s="43"/>
      <c r="D276" s="43"/>
      <c r="E276" s="43"/>
      <c r="F276" s="43" t="s">
        <v>753</v>
      </c>
      <c r="G276" s="43" t="s">
        <v>1286</v>
      </c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</row>
    <row r="277" spans="1:34">
      <c r="A277" s="43"/>
      <c r="B277" s="43"/>
      <c r="C277" s="43"/>
      <c r="D277" s="43"/>
      <c r="E277" s="43"/>
      <c r="F277" s="43" t="s">
        <v>762</v>
      </c>
      <c r="G277" s="43" t="s">
        <v>1287</v>
      </c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</row>
    <row r="278" spans="1:34">
      <c r="A278" s="43"/>
      <c r="B278" s="43"/>
      <c r="C278" s="43"/>
      <c r="D278" s="43"/>
      <c r="E278" s="43"/>
      <c r="F278" s="43" t="s">
        <v>771</v>
      </c>
      <c r="G278" s="43" t="s">
        <v>1288</v>
      </c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</row>
    <row r="279" spans="1:34">
      <c r="A279" s="43"/>
      <c r="B279" s="43"/>
      <c r="C279" s="43"/>
      <c r="D279" s="43"/>
      <c r="E279" s="43"/>
      <c r="F279" s="43" t="s">
        <v>780</v>
      </c>
      <c r="G279" s="43" t="s">
        <v>1289</v>
      </c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</row>
    <row r="280" spans="1:34">
      <c r="A280" s="43"/>
      <c r="B280" s="43"/>
      <c r="C280" s="43"/>
      <c r="D280" s="43"/>
      <c r="E280" s="43"/>
      <c r="F280" s="43" t="s">
        <v>791</v>
      </c>
      <c r="G280" s="43" t="s">
        <v>1290</v>
      </c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</row>
    <row r="281" spans="1:34">
      <c r="A281" s="43"/>
      <c r="B281" s="43"/>
      <c r="C281" s="43"/>
      <c r="D281" s="43"/>
      <c r="E281" s="43"/>
      <c r="F281" s="43" t="s">
        <v>800</v>
      </c>
      <c r="G281" s="43" t="s">
        <v>1291</v>
      </c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</row>
    <row r="282" spans="1:34">
      <c r="A282" s="43"/>
      <c r="B282" s="43"/>
      <c r="C282" s="43"/>
      <c r="D282" s="43"/>
      <c r="E282" s="43"/>
      <c r="F282" s="43" t="s">
        <v>809</v>
      </c>
      <c r="G282" s="43" t="s">
        <v>1292</v>
      </c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</row>
    <row r="283" spans="1:34">
      <c r="A283" s="43"/>
      <c r="B283" s="43"/>
      <c r="C283" s="43"/>
      <c r="D283" s="43"/>
      <c r="E283" s="43"/>
      <c r="F283" s="43" t="s">
        <v>818</v>
      </c>
      <c r="G283" s="43" t="s">
        <v>1293</v>
      </c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</row>
    <row r="284" spans="1:34">
      <c r="A284" s="43"/>
      <c r="B284" s="43"/>
      <c r="C284" s="43"/>
      <c r="D284" s="43"/>
      <c r="E284" s="43"/>
      <c r="F284" s="43" t="s">
        <v>827</v>
      </c>
      <c r="G284" s="43" t="s">
        <v>1294</v>
      </c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</row>
    <row r="285" spans="1:34">
      <c r="A285" s="43"/>
      <c r="B285" s="43"/>
      <c r="C285" s="43"/>
      <c r="D285" s="43"/>
      <c r="E285" s="43"/>
      <c r="F285" s="43" t="s">
        <v>836</v>
      </c>
      <c r="G285" s="43" t="s">
        <v>1295</v>
      </c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</row>
    <row r="286" spans="1:34">
      <c r="A286" s="43"/>
      <c r="B286" s="43"/>
      <c r="C286" s="43"/>
      <c r="D286" s="43"/>
      <c r="E286" s="43"/>
      <c r="F286" s="43" t="s">
        <v>847</v>
      </c>
      <c r="G286" s="43" t="s">
        <v>1296</v>
      </c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</row>
    <row r="287" spans="1:34">
      <c r="A287" s="43"/>
      <c r="B287" s="43"/>
      <c r="C287" s="43"/>
      <c r="D287" s="43"/>
      <c r="E287" s="43"/>
      <c r="F287" s="43" t="s">
        <v>856</v>
      </c>
      <c r="G287" s="43" t="s">
        <v>1297</v>
      </c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</row>
    <row r="288" spans="1:34">
      <c r="A288" s="43"/>
      <c r="B288" s="43"/>
      <c r="C288" s="43"/>
      <c r="D288" s="43"/>
      <c r="E288" s="43"/>
      <c r="F288" s="43" t="s">
        <v>865</v>
      </c>
      <c r="G288" s="43" t="s">
        <v>1298</v>
      </c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</row>
    <row r="289" spans="1:34">
      <c r="A289" s="43"/>
      <c r="B289" s="43"/>
      <c r="C289" s="43"/>
      <c r="D289" s="43"/>
      <c r="E289" s="43"/>
      <c r="F289" s="43" t="s">
        <v>874</v>
      </c>
      <c r="G289" s="43" t="s">
        <v>1299</v>
      </c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</row>
    <row r="290" spans="1:34">
      <c r="A290" s="43"/>
      <c r="B290" s="43"/>
      <c r="C290" s="43"/>
      <c r="D290" s="43"/>
      <c r="E290" s="43"/>
      <c r="F290" s="43" t="s">
        <v>883</v>
      </c>
      <c r="G290" s="43" t="s">
        <v>1300</v>
      </c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</row>
    <row r="291" spans="1:34">
      <c r="A291" s="43"/>
      <c r="B291" s="43"/>
      <c r="C291" s="43"/>
      <c r="D291" s="43"/>
      <c r="E291" s="43"/>
      <c r="F291" s="43" t="s">
        <v>892</v>
      </c>
      <c r="G291" s="43" t="s">
        <v>1301</v>
      </c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</row>
    <row r="292" spans="1:34">
      <c r="A292" s="43"/>
      <c r="B292" s="43"/>
      <c r="C292" s="43"/>
      <c r="D292" s="43"/>
      <c r="E292" s="43"/>
      <c r="F292" s="43" t="s">
        <v>901</v>
      </c>
      <c r="G292" s="43" t="s">
        <v>1302</v>
      </c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</row>
    <row r="293" spans="1:34">
      <c r="A293" s="43"/>
      <c r="B293" s="43"/>
      <c r="C293" s="43"/>
      <c r="D293" s="43"/>
      <c r="E293" s="43"/>
      <c r="F293" s="43" t="s">
        <v>910</v>
      </c>
      <c r="G293" s="43" t="s">
        <v>1303</v>
      </c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</row>
    <row r="294" spans="1:34">
      <c r="A294" s="43"/>
      <c r="B294" s="43"/>
      <c r="C294" s="43"/>
      <c r="D294" s="43"/>
      <c r="E294" s="43"/>
      <c r="F294" s="43" t="s">
        <v>919</v>
      </c>
      <c r="G294" s="43" t="s">
        <v>1304</v>
      </c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</row>
    <row r="295" spans="1:34">
      <c r="A295" s="43"/>
      <c r="B295" s="43"/>
      <c r="C295" s="43"/>
      <c r="D295" s="43"/>
      <c r="E295" s="43"/>
      <c r="F295" s="43" t="s">
        <v>928</v>
      </c>
      <c r="G295" s="43" t="s">
        <v>1305</v>
      </c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</row>
    <row r="296" spans="1:34">
      <c r="A296" s="43"/>
      <c r="B296" s="43"/>
      <c r="C296" s="43"/>
      <c r="D296" s="43"/>
      <c r="E296" s="43"/>
      <c r="F296" s="43" t="s">
        <v>937</v>
      </c>
      <c r="G296" s="43" t="s">
        <v>1306</v>
      </c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</row>
    <row r="297" spans="1:34">
      <c r="A297" s="43"/>
      <c r="B297" s="43"/>
      <c r="C297" s="43"/>
      <c r="D297" s="43"/>
      <c r="E297" s="43"/>
      <c r="F297" s="43" t="s">
        <v>946</v>
      </c>
      <c r="G297" s="43" t="s">
        <v>1307</v>
      </c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</row>
    <row r="298" spans="1:34">
      <c r="A298" s="43"/>
      <c r="B298" s="43"/>
      <c r="C298" s="43"/>
      <c r="D298" s="43"/>
      <c r="E298" s="43"/>
      <c r="F298" s="43" t="s">
        <v>955</v>
      </c>
      <c r="G298" s="43" t="s">
        <v>1308</v>
      </c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</row>
    <row r="299" spans="1:34">
      <c r="A299" s="43"/>
      <c r="B299" s="43"/>
      <c r="C299" s="43"/>
      <c r="D299" s="43"/>
      <c r="E299" s="43"/>
      <c r="F299" s="43" t="s">
        <v>964</v>
      </c>
      <c r="G299" s="43" t="s">
        <v>1309</v>
      </c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</row>
    <row r="300" spans="1:34">
      <c r="A300" s="43"/>
      <c r="B300" s="43"/>
      <c r="C300" s="43"/>
      <c r="D300" s="43"/>
      <c r="E300" s="43"/>
      <c r="F300" s="43" t="s">
        <v>973</v>
      </c>
      <c r="G300" s="43" t="s">
        <v>1310</v>
      </c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</row>
    <row r="301" spans="1:34">
      <c r="A301" s="43"/>
      <c r="B301" s="43"/>
      <c r="C301" s="43"/>
      <c r="D301" s="43"/>
      <c r="E301" s="43"/>
      <c r="F301" s="43" t="s">
        <v>982</v>
      </c>
      <c r="G301" s="43" t="s">
        <v>1311</v>
      </c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</row>
    <row r="302" spans="1:34">
      <c r="A302" s="43"/>
      <c r="B302" s="43"/>
      <c r="C302" s="43"/>
      <c r="D302" s="43"/>
      <c r="E302" s="43"/>
      <c r="F302" s="43" t="s">
        <v>991</v>
      </c>
      <c r="G302" s="43" t="s">
        <v>1312</v>
      </c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</row>
    <row r="303" spans="1:34">
      <c r="A303" s="43"/>
      <c r="B303" s="43"/>
      <c r="C303" s="43"/>
      <c r="D303" s="43"/>
      <c r="E303" s="43"/>
      <c r="F303" s="43" t="s">
        <v>1000</v>
      </c>
      <c r="G303" s="43" t="s">
        <v>1313</v>
      </c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</row>
    <row r="304" spans="1:34">
      <c r="A304" s="43"/>
      <c r="B304" s="43"/>
      <c r="C304" s="43"/>
      <c r="D304" s="43"/>
      <c r="E304" s="43"/>
      <c r="F304" s="43" t="s">
        <v>1009</v>
      </c>
      <c r="G304" s="43" t="s">
        <v>1314</v>
      </c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</row>
    <row r="305" spans="1:34">
      <c r="A305" s="43"/>
      <c r="B305" s="43"/>
      <c r="C305" s="43"/>
      <c r="D305" s="43"/>
      <c r="E305" s="43"/>
      <c r="F305" s="43" t="s">
        <v>1018</v>
      </c>
      <c r="G305" s="43" t="s">
        <v>1315</v>
      </c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</row>
    <row r="306" spans="1:34">
      <c r="A306" s="43"/>
      <c r="B306" s="43"/>
      <c r="C306" s="43"/>
      <c r="D306" s="43"/>
      <c r="E306" s="43"/>
      <c r="F306" s="43" t="s">
        <v>1027</v>
      </c>
      <c r="G306" s="43" t="s">
        <v>1316</v>
      </c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</row>
    <row r="307" spans="1:34">
      <c r="A307" s="43"/>
      <c r="B307" s="43"/>
      <c r="C307" s="43"/>
      <c r="D307" s="43"/>
      <c r="E307" s="43"/>
      <c r="F307" s="43" t="s">
        <v>1036</v>
      </c>
      <c r="G307" s="43" t="s">
        <v>1317</v>
      </c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</row>
    <row r="308" spans="1:34">
      <c r="A308" s="43"/>
      <c r="B308" s="43"/>
      <c r="C308" s="43"/>
      <c r="D308" s="43"/>
      <c r="E308" s="43"/>
      <c r="F308" s="43" t="s">
        <v>1045</v>
      </c>
      <c r="G308" s="43" t="s">
        <v>1318</v>
      </c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</row>
    <row r="309" spans="1:34">
      <c r="A309" s="43"/>
      <c r="B309" s="43"/>
      <c r="C309" s="43"/>
      <c r="D309" s="43"/>
      <c r="E309" s="43"/>
      <c r="F309" s="43" t="s">
        <v>1054</v>
      </c>
      <c r="G309" s="43" t="s">
        <v>1319</v>
      </c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</row>
    <row r="310" spans="1:34">
      <c r="A310" s="43"/>
      <c r="B310" s="43"/>
      <c r="C310" s="43"/>
      <c r="D310" s="43"/>
      <c r="E310" s="43"/>
      <c r="F310" s="43" t="s">
        <v>1063</v>
      </c>
      <c r="G310" s="43" t="s">
        <v>1320</v>
      </c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</row>
    <row r="311" spans="1:34">
      <c r="A311" s="43"/>
      <c r="B311" s="43"/>
      <c r="C311" s="43"/>
      <c r="D311" s="43"/>
      <c r="E311" s="43"/>
      <c r="F311" s="43" t="s">
        <v>1072</v>
      </c>
      <c r="G311" s="43" t="s">
        <v>1321</v>
      </c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</row>
    <row r="312" spans="1:34">
      <c r="A312" s="43"/>
      <c r="B312" s="43"/>
      <c r="C312" s="43"/>
      <c r="D312" s="43"/>
      <c r="E312" s="43"/>
      <c r="F312" s="43" t="s">
        <v>1081</v>
      </c>
      <c r="G312" s="43" t="s">
        <v>1322</v>
      </c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</row>
    <row r="313" spans="1:34">
      <c r="A313" s="43"/>
      <c r="B313" s="43"/>
      <c r="C313" s="43"/>
      <c r="D313" s="43"/>
      <c r="E313" s="43"/>
      <c r="F313" s="43" t="s">
        <v>1090</v>
      </c>
      <c r="G313" s="43" t="s">
        <v>1323</v>
      </c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</row>
    <row r="314" spans="1:34">
      <c r="A314" s="43"/>
      <c r="B314" s="43"/>
      <c r="C314" s="43"/>
      <c r="D314" s="43"/>
      <c r="E314" s="43"/>
      <c r="F314" s="43" t="s">
        <v>1099</v>
      </c>
      <c r="G314" s="43" t="s">
        <v>1324</v>
      </c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</row>
    <row r="315" spans="1:34">
      <c r="A315" s="43"/>
      <c r="B315" s="43"/>
      <c r="C315" s="43"/>
      <c r="D315" s="43"/>
      <c r="E315" s="43"/>
      <c r="F315" s="43" t="s">
        <v>1108</v>
      </c>
      <c r="G315" s="43" t="s">
        <v>1325</v>
      </c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</row>
    <row r="316" spans="1:34">
      <c r="A316" s="43"/>
      <c r="B316" s="43"/>
      <c r="C316" s="43"/>
      <c r="D316" s="43"/>
      <c r="E316" s="43"/>
      <c r="F316" s="43" t="s">
        <v>225</v>
      </c>
      <c r="G316" s="43" t="s">
        <v>1326</v>
      </c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</row>
    <row r="317" spans="1:34">
      <c r="A317" s="43"/>
      <c r="B317" s="43"/>
      <c r="C317" s="43"/>
      <c r="D317" s="43"/>
      <c r="E317" s="43"/>
      <c r="F317" s="43" t="s">
        <v>238</v>
      </c>
      <c r="G317" s="43" t="s">
        <v>1327</v>
      </c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</row>
    <row r="318" spans="1:34">
      <c r="A318" s="43"/>
      <c r="B318" s="43"/>
      <c r="C318" s="43"/>
      <c r="D318" s="43"/>
      <c r="E318" s="43"/>
      <c r="F318" s="43" t="s">
        <v>251</v>
      </c>
      <c r="G318" s="43" t="s">
        <v>1328</v>
      </c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</row>
    <row r="319" spans="1:34">
      <c r="A319" s="43"/>
      <c r="B319" s="43"/>
      <c r="C319" s="43"/>
      <c r="D319" s="43"/>
      <c r="E319" s="43"/>
      <c r="F319" s="43" t="s">
        <v>264</v>
      </c>
      <c r="G319" s="43" t="s">
        <v>1329</v>
      </c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</row>
    <row r="320" spans="1:34">
      <c r="A320" s="43"/>
      <c r="B320" s="43"/>
      <c r="C320" s="43"/>
      <c r="D320" s="43"/>
      <c r="E320" s="43"/>
      <c r="F320" s="43" t="s">
        <v>276</v>
      </c>
      <c r="G320" s="43" t="s">
        <v>1330</v>
      </c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</row>
    <row r="321" spans="1:34">
      <c r="A321" s="43"/>
      <c r="B321" s="43"/>
      <c r="C321" s="43"/>
      <c r="D321" s="43"/>
      <c r="E321" s="43"/>
      <c r="F321" s="43" t="s">
        <v>287</v>
      </c>
      <c r="G321" s="43" t="s">
        <v>1331</v>
      </c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</row>
    <row r="322" spans="1:34">
      <c r="A322" s="43"/>
      <c r="B322" s="43"/>
      <c r="C322" s="43"/>
      <c r="D322" s="43"/>
      <c r="E322" s="43"/>
      <c r="F322" s="43" t="s">
        <v>297</v>
      </c>
      <c r="G322" s="43" t="s">
        <v>1332</v>
      </c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</row>
    <row r="323" spans="1:34">
      <c r="A323" s="43"/>
      <c r="B323" s="43"/>
      <c r="C323" s="43"/>
      <c r="D323" s="43"/>
      <c r="E323" s="43"/>
      <c r="F323" s="43" t="s">
        <v>307</v>
      </c>
      <c r="G323" s="43" t="s">
        <v>1333</v>
      </c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</row>
    <row r="324" spans="1:34">
      <c r="A324" s="43"/>
      <c r="B324" s="43"/>
      <c r="C324" s="43"/>
      <c r="D324" s="43"/>
      <c r="E324" s="43"/>
      <c r="F324" s="43" t="s">
        <v>316</v>
      </c>
      <c r="G324" s="43" t="s">
        <v>1334</v>
      </c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</row>
    <row r="325" spans="1:34">
      <c r="A325" s="43"/>
      <c r="B325" s="43"/>
      <c r="C325" s="43"/>
      <c r="D325" s="43"/>
      <c r="E325" s="43"/>
      <c r="F325" s="43" t="s">
        <v>325</v>
      </c>
      <c r="G325" s="43" t="s">
        <v>1335</v>
      </c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</row>
    <row r="326" spans="1:34">
      <c r="A326" s="43"/>
      <c r="B326" s="43"/>
      <c r="C326" s="43"/>
      <c r="D326" s="43"/>
      <c r="E326" s="43"/>
      <c r="F326" s="43" t="s">
        <v>334</v>
      </c>
      <c r="G326" s="43" t="s">
        <v>1336</v>
      </c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</row>
    <row r="327" spans="1:34">
      <c r="A327" s="43"/>
      <c r="B327" s="43"/>
      <c r="C327" s="43"/>
      <c r="D327" s="43"/>
      <c r="E327" s="43"/>
      <c r="F327" s="43" t="s">
        <v>344</v>
      </c>
      <c r="G327" s="43" t="s">
        <v>1337</v>
      </c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</row>
    <row r="328" spans="1:34">
      <c r="A328" s="43"/>
      <c r="B328" s="43"/>
      <c r="C328" s="43"/>
      <c r="D328" s="43"/>
      <c r="E328" s="43"/>
      <c r="F328" s="43" t="s">
        <v>354</v>
      </c>
      <c r="G328" s="43" t="s">
        <v>1338</v>
      </c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</row>
    <row r="329" spans="1:34">
      <c r="A329" s="43"/>
      <c r="B329" s="43"/>
      <c r="C329" s="43"/>
      <c r="D329" s="43"/>
      <c r="E329" s="43"/>
      <c r="F329" s="43" t="s">
        <v>365</v>
      </c>
      <c r="G329" s="43" t="s">
        <v>1339</v>
      </c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</row>
    <row r="330" spans="1:34">
      <c r="A330" s="43"/>
      <c r="B330" s="43"/>
      <c r="C330" s="43"/>
      <c r="D330" s="43"/>
      <c r="E330" s="43"/>
      <c r="F330" s="43" t="s">
        <v>374</v>
      </c>
      <c r="G330" s="43" t="s">
        <v>1340</v>
      </c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</row>
    <row r="331" spans="1:34">
      <c r="A331" s="43"/>
      <c r="B331" s="43"/>
      <c r="C331" s="43"/>
      <c r="D331" s="43"/>
      <c r="E331" s="43"/>
      <c r="F331" s="43" t="s">
        <v>383</v>
      </c>
      <c r="G331" s="43" t="s">
        <v>1341</v>
      </c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</row>
    <row r="332" spans="1:34">
      <c r="A332" s="43"/>
      <c r="B332" s="43"/>
      <c r="C332" s="43"/>
      <c r="D332" s="43"/>
      <c r="E332" s="43"/>
      <c r="F332" s="43" t="s">
        <v>392</v>
      </c>
      <c r="G332" s="43" t="s">
        <v>1342</v>
      </c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</row>
    <row r="333" spans="1:34">
      <c r="A333" s="43"/>
      <c r="B333" s="43"/>
      <c r="C333" s="43"/>
      <c r="D333" s="43"/>
      <c r="E333" s="43"/>
      <c r="F333" s="43" t="s">
        <v>401</v>
      </c>
      <c r="G333" s="43" t="s">
        <v>1343</v>
      </c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</row>
    <row r="334" spans="1:34">
      <c r="A334" s="43"/>
      <c r="B334" s="43"/>
      <c r="C334" s="43"/>
      <c r="D334" s="43"/>
      <c r="E334" s="43"/>
      <c r="F334" s="43" t="s">
        <v>411</v>
      </c>
      <c r="G334" s="43" t="s">
        <v>1344</v>
      </c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</row>
    <row r="335" spans="1:34">
      <c r="A335" s="43"/>
      <c r="B335" s="43"/>
      <c r="C335" s="43"/>
      <c r="D335" s="43"/>
      <c r="E335" s="43"/>
      <c r="F335" s="43" t="s">
        <v>421</v>
      </c>
      <c r="G335" s="43" t="s">
        <v>1345</v>
      </c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</row>
    <row r="336" spans="1:34">
      <c r="A336" s="43"/>
      <c r="B336" s="43"/>
      <c r="C336" s="43"/>
      <c r="D336" s="43"/>
      <c r="E336" s="43"/>
      <c r="F336" s="43" t="s">
        <v>430</v>
      </c>
      <c r="G336" s="43" t="s">
        <v>1346</v>
      </c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</row>
    <row r="337" spans="1:34">
      <c r="A337" s="43"/>
      <c r="B337" s="43"/>
      <c r="C337" s="43"/>
      <c r="D337" s="43"/>
      <c r="E337" s="43"/>
      <c r="F337" s="43" t="s">
        <v>439</v>
      </c>
      <c r="G337" s="43" t="s">
        <v>1347</v>
      </c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</row>
    <row r="338" spans="1:34">
      <c r="A338" s="43"/>
      <c r="B338" s="43"/>
      <c r="C338" s="43"/>
      <c r="D338" s="43"/>
      <c r="E338" s="43"/>
      <c r="F338" s="43" t="s">
        <v>448</v>
      </c>
      <c r="G338" s="43" t="s">
        <v>1348</v>
      </c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</row>
    <row r="339" spans="1:34">
      <c r="A339" s="43"/>
      <c r="B339" s="43"/>
      <c r="C339" s="43"/>
      <c r="D339" s="43"/>
      <c r="E339" s="43"/>
      <c r="F339" s="43" t="s">
        <v>457</v>
      </c>
      <c r="G339" s="43" t="s">
        <v>1349</v>
      </c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</row>
    <row r="340" spans="1:34">
      <c r="A340" s="43"/>
      <c r="B340" s="43"/>
      <c r="C340" s="43"/>
      <c r="D340" s="43"/>
      <c r="E340" s="43"/>
      <c r="F340" s="43" t="s">
        <v>466</v>
      </c>
      <c r="G340" s="43" t="s">
        <v>1350</v>
      </c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</row>
    <row r="341" spans="1:34">
      <c r="A341" s="43"/>
      <c r="B341" s="43"/>
      <c r="C341" s="43"/>
      <c r="D341" s="43"/>
      <c r="E341" s="43"/>
      <c r="F341" s="43" t="s">
        <v>475</v>
      </c>
      <c r="G341" s="43" t="s">
        <v>1351</v>
      </c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</row>
    <row r="342" spans="1:34">
      <c r="A342" s="43"/>
      <c r="B342" s="43"/>
      <c r="C342" s="43"/>
      <c r="D342" s="43"/>
      <c r="E342" s="43"/>
      <c r="F342" s="43" t="s">
        <v>484</v>
      </c>
      <c r="G342" s="43" t="s">
        <v>1352</v>
      </c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  <c r="AH342" s="43"/>
    </row>
    <row r="343" spans="1:34">
      <c r="A343" s="43"/>
      <c r="B343" s="43"/>
      <c r="C343" s="43"/>
      <c r="D343" s="43"/>
      <c r="E343" s="43"/>
      <c r="F343" s="43" t="s">
        <v>493</v>
      </c>
      <c r="G343" s="43" t="s">
        <v>1353</v>
      </c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</row>
    <row r="344" spans="1:34">
      <c r="A344" s="43"/>
      <c r="B344" s="43"/>
      <c r="C344" s="43"/>
      <c r="D344" s="43"/>
      <c r="E344" s="43"/>
      <c r="F344" s="43" t="s">
        <v>502</v>
      </c>
      <c r="G344" s="43" t="s">
        <v>1354</v>
      </c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</row>
    <row r="345" spans="1:34">
      <c r="A345" s="43"/>
      <c r="B345" s="43"/>
      <c r="C345" s="43"/>
      <c r="D345" s="43"/>
      <c r="E345" s="43"/>
      <c r="F345" s="43" t="s">
        <v>511</v>
      </c>
      <c r="G345" s="43" t="s">
        <v>1355</v>
      </c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</row>
    <row r="346" spans="1:34">
      <c r="A346" s="43"/>
      <c r="B346" s="43"/>
      <c r="C346" s="43"/>
      <c r="D346" s="43"/>
      <c r="E346" s="43"/>
      <c r="F346" s="43" t="s">
        <v>520</v>
      </c>
      <c r="G346" s="43" t="s">
        <v>1356</v>
      </c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  <c r="AH346" s="43"/>
    </row>
    <row r="347" spans="1:34">
      <c r="A347" s="43"/>
      <c r="B347" s="43"/>
      <c r="C347" s="43"/>
      <c r="D347" s="43"/>
      <c r="E347" s="43"/>
      <c r="F347" s="43" t="s">
        <v>529</v>
      </c>
      <c r="G347" s="43" t="s">
        <v>1357</v>
      </c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43"/>
      <c r="AC347" s="43"/>
      <c r="AD347" s="43"/>
      <c r="AE347" s="43"/>
      <c r="AF347" s="43"/>
      <c r="AG347" s="43"/>
      <c r="AH347" s="43"/>
    </row>
    <row r="348" spans="1:34">
      <c r="A348" s="43"/>
      <c r="B348" s="43"/>
      <c r="C348" s="43"/>
      <c r="D348" s="43"/>
      <c r="E348" s="43"/>
      <c r="F348" s="43" t="s">
        <v>538</v>
      </c>
      <c r="G348" s="43" t="s">
        <v>1358</v>
      </c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43"/>
      <c r="AC348" s="43"/>
      <c r="AD348" s="43"/>
      <c r="AE348" s="43"/>
      <c r="AF348" s="43"/>
      <c r="AG348" s="43"/>
      <c r="AH348" s="43"/>
    </row>
    <row r="349" spans="1:34">
      <c r="A349" s="43"/>
      <c r="B349" s="43"/>
      <c r="C349" s="43"/>
      <c r="D349" s="43"/>
      <c r="E349" s="43"/>
      <c r="F349" s="43" t="s">
        <v>547</v>
      </c>
      <c r="G349" s="43" t="s">
        <v>1359</v>
      </c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43"/>
      <c r="AC349" s="43"/>
      <c r="AD349" s="43"/>
      <c r="AE349" s="43"/>
      <c r="AF349" s="43"/>
      <c r="AG349" s="43"/>
      <c r="AH349" s="43"/>
    </row>
    <row r="350" spans="1:34">
      <c r="A350" s="43"/>
      <c r="B350" s="43"/>
      <c r="C350" s="43"/>
      <c r="D350" s="43"/>
      <c r="E350" s="43"/>
      <c r="F350" s="43" t="s">
        <v>556</v>
      </c>
      <c r="G350" s="43" t="s">
        <v>1360</v>
      </c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  <c r="AH350" s="43"/>
    </row>
    <row r="351" spans="1:34">
      <c r="A351" s="43"/>
      <c r="B351" s="43"/>
      <c r="C351" s="43"/>
      <c r="D351" s="43"/>
      <c r="E351" s="43"/>
      <c r="F351" s="43" t="s">
        <v>565</v>
      </c>
      <c r="G351" s="43" t="s">
        <v>1361</v>
      </c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43"/>
      <c r="AC351" s="43"/>
      <c r="AD351" s="43"/>
      <c r="AE351" s="43"/>
      <c r="AF351" s="43"/>
      <c r="AG351" s="43"/>
      <c r="AH351" s="43"/>
    </row>
    <row r="352" spans="1:34">
      <c r="A352" s="43"/>
      <c r="B352" s="43"/>
      <c r="C352" s="43"/>
      <c r="D352" s="43"/>
      <c r="E352" s="43"/>
      <c r="F352" s="43" t="s">
        <v>574</v>
      </c>
      <c r="G352" s="43" t="s">
        <v>1362</v>
      </c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  <c r="AA352" s="43"/>
      <c r="AB352" s="43"/>
      <c r="AC352" s="43"/>
      <c r="AD352" s="43"/>
      <c r="AE352" s="43"/>
      <c r="AF352" s="43"/>
      <c r="AG352" s="43"/>
      <c r="AH352" s="43"/>
    </row>
    <row r="353" spans="1:34">
      <c r="A353" s="43"/>
      <c r="B353" s="43"/>
      <c r="C353" s="43"/>
      <c r="D353" s="43"/>
      <c r="E353" s="43"/>
      <c r="F353" s="43" t="s">
        <v>583</v>
      </c>
      <c r="G353" s="43" t="s">
        <v>1363</v>
      </c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43"/>
      <c r="AC353" s="43"/>
      <c r="AD353" s="43"/>
      <c r="AE353" s="43"/>
      <c r="AF353" s="43"/>
      <c r="AG353" s="43"/>
      <c r="AH353" s="43"/>
    </row>
    <row r="354" spans="1:34">
      <c r="A354" s="43"/>
      <c r="B354" s="43"/>
      <c r="C354" s="43"/>
      <c r="D354" s="43"/>
      <c r="E354" s="43"/>
      <c r="F354" s="43" t="s">
        <v>592</v>
      </c>
      <c r="G354" s="43" t="s">
        <v>1364</v>
      </c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  <c r="AA354" s="43"/>
      <c r="AB354" s="43"/>
      <c r="AC354" s="43"/>
      <c r="AD354" s="43"/>
      <c r="AE354" s="43"/>
      <c r="AF354" s="43"/>
      <c r="AG354" s="43"/>
      <c r="AH354" s="43"/>
    </row>
    <row r="355" spans="1:34">
      <c r="A355" s="43"/>
      <c r="B355" s="43"/>
      <c r="C355" s="43"/>
      <c r="D355" s="43"/>
      <c r="E355" s="43"/>
      <c r="F355" s="43" t="s">
        <v>601</v>
      </c>
      <c r="G355" s="43" t="s">
        <v>1365</v>
      </c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3"/>
      <c r="AE355" s="43"/>
      <c r="AF355" s="43"/>
      <c r="AG355" s="43"/>
      <c r="AH355" s="43"/>
    </row>
    <row r="356" spans="1:34">
      <c r="A356" s="43"/>
      <c r="B356" s="43"/>
      <c r="C356" s="43"/>
      <c r="D356" s="43"/>
      <c r="E356" s="43"/>
      <c r="F356" s="43" t="s">
        <v>610</v>
      </c>
      <c r="G356" s="43" t="s">
        <v>1366</v>
      </c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3"/>
      <c r="AE356" s="43"/>
      <c r="AF356" s="43"/>
      <c r="AG356" s="43"/>
      <c r="AH356" s="43"/>
    </row>
    <row r="357" spans="1:34">
      <c r="A357" s="43"/>
      <c r="B357" s="43"/>
      <c r="C357" s="43"/>
      <c r="D357" s="43"/>
      <c r="E357" s="43"/>
      <c r="F357" s="43" t="s">
        <v>619</v>
      </c>
      <c r="G357" s="43" t="s">
        <v>1367</v>
      </c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43"/>
      <c r="AC357" s="43"/>
      <c r="AD357" s="43"/>
      <c r="AE357" s="43"/>
      <c r="AF357" s="43"/>
      <c r="AG357" s="43"/>
      <c r="AH357" s="43"/>
    </row>
    <row r="358" spans="1:34">
      <c r="A358" s="43"/>
      <c r="B358" s="43"/>
      <c r="C358" s="43"/>
      <c r="D358" s="43"/>
      <c r="E358" s="43"/>
      <c r="F358" s="43" t="s">
        <v>628</v>
      </c>
      <c r="G358" s="43" t="s">
        <v>1368</v>
      </c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</row>
    <row r="359" spans="1:34">
      <c r="A359" s="43"/>
      <c r="B359" s="43"/>
      <c r="C359" s="43"/>
      <c r="D359" s="43"/>
      <c r="E359" s="43"/>
      <c r="F359" s="43" t="s">
        <v>637</v>
      </c>
      <c r="G359" s="43" t="s">
        <v>1369</v>
      </c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  <c r="AH359" s="43"/>
    </row>
    <row r="360" spans="1:34">
      <c r="A360" s="43"/>
      <c r="B360" s="43"/>
      <c r="C360" s="43"/>
      <c r="D360" s="43"/>
      <c r="E360" s="43"/>
      <c r="F360" s="43" t="s">
        <v>646</v>
      </c>
      <c r="G360" s="43" t="s">
        <v>1370</v>
      </c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</row>
    <row r="361" spans="1:34">
      <c r="A361" s="43"/>
      <c r="B361" s="43"/>
      <c r="C361" s="43"/>
      <c r="D361" s="43"/>
      <c r="E361" s="43"/>
      <c r="F361" s="43" t="s">
        <v>655</v>
      </c>
      <c r="G361" s="43" t="s">
        <v>1371</v>
      </c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</row>
    <row r="362" spans="1:34">
      <c r="A362" s="43"/>
      <c r="B362" s="43"/>
      <c r="C362" s="43"/>
      <c r="D362" s="43"/>
      <c r="E362" s="43"/>
      <c r="F362" s="43" t="s">
        <v>664</v>
      </c>
      <c r="G362" s="43" t="s">
        <v>1372</v>
      </c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</row>
    <row r="363" spans="1:34">
      <c r="A363" s="43"/>
      <c r="B363" s="43"/>
      <c r="C363" s="43"/>
      <c r="D363" s="43"/>
      <c r="E363" s="43"/>
      <c r="F363" s="43" t="s">
        <v>673</v>
      </c>
      <c r="G363" s="43" t="s">
        <v>1373</v>
      </c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</row>
    <row r="364" spans="1:34">
      <c r="A364" s="43"/>
      <c r="B364" s="43"/>
      <c r="C364" s="43"/>
      <c r="D364" s="43"/>
      <c r="E364" s="43"/>
      <c r="F364" s="43" t="s">
        <v>682</v>
      </c>
      <c r="G364" s="43" t="s">
        <v>1374</v>
      </c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</row>
    <row r="365" spans="1:34">
      <c r="A365" s="43"/>
      <c r="B365" s="43"/>
      <c r="C365" s="43"/>
      <c r="D365" s="43"/>
      <c r="E365" s="43"/>
      <c r="F365" s="43" t="s">
        <v>691</v>
      </c>
      <c r="G365" s="43" t="s">
        <v>1375</v>
      </c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</row>
    <row r="366" spans="1:34">
      <c r="A366" s="43"/>
      <c r="B366" s="43"/>
      <c r="C366" s="43"/>
      <c r="D366" s="43"/>
      <c r="E366" s="43"/>
      <c r="F366" s="43" t="s">
        <v>700</v>
      </c>
      <c r="G366" s="43" t="s">
        <v>1376</v>
      </c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</row>
    <row r="367" spans="1:34">
      <c r="A367" s="43"/>
      <c r="B367" s="43"/>
      <c r="C367" s="43"/>
      <c r="D367" s="43"/>
      <c r="E367" s="43"/>
      <c r="F367" s="43" t="s">
        <v>709</v>
      </c>
      <c r="G367" s="43" t="s">
        <v>1377</v>
      </c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</row>
    <row r="368" spans="1:34">
      <c r="A368" s="43"/>
      <c r="B368" s="43"/>
      <c r="C368" s="43"/>
      <c r="D368" s="43"/>
      <c r="E368" s="43"/>
      <c r="F368" s="43" t="s">
        <v>718</v>
      </c>
      <c r="G368" s="43" t="s">
        <v>1378</v>
      </c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</row>
    <row r="369" spans="1:34">
      <c r="A369" s="43"/>
      <c r="B369" s="43"/>
      <c r="C369" s="43"/>
      <c r="D369" s="43"/>
      <c r="E369" s="43"/>
      <c r="F369" s="43" t="s">
        <v>727</v>
      </c>
      <c r="G369" s="43" t="s">
        <v>1379</v>
      </c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</row>
    <row r="370" spans="1:34">
      <c r="A370" s="43"/>
      <c r="B370" s="43"/>
      <c r="C370" s="43"/>
      <c r="D370" s="43"/>
      <c r="E370" s="43"/>
      <c r="F370" s="43" t="s">
        <v>736</v>
      </c>
      <c r="G370" s="43" t="s">
        <v>1380</v>
      </c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</row>
    <row r="371" spans="1:34">
      <c r="A371" s="43"/>
      <c r="B371" s="43"/>
      <c r="C371" s="43"/>
      <c r="D371" s="43"/>
      <c r="E371" s="43"/>
      <c r="F371" s="43" t="s">
        <v>745</v>
      </c>
      <c r="G371" s="43" t="s">
        <v>1381</v>
      </c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</row>
    <row r="372" spans="1:34">
      <c r="A372" s="43"/>
      <c r="B372" s="43"/>
      <c r="C372" s="43"/>
      <c r="D372" s="43"/>
      <c r="E372" s="43"/>
      <c r="F372" s="43" t="s">
        <v>754</v>
      </c>
      <c r="G372" s="43" t="s">
        <v>1382</v>
      </c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</row>
    <row r="373" spans="1:34">
      <c r="A373" s="43"/>
      <c r="B373" s="43"/>
      <c r="C373" s="43"/>
      <c r="D373" s="43"/>
      <c r="E373" s="43"/>
      <c r="F373" s="43" t="s">
        <v>763</v>
      </c>
      <c r="G373" s="43" t="s">
        <v>1383</v>
      </c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</row>
    <row r="374" spans="1:34">
      <c r="A374" s="43"/>
      <c r="B374" s="43"/>
      <c r="C374" s="43"/>
      <c r="D374" s="43"/>
      <c r="E374" s="43"/>
      <c r="F374" s="43" t="s">
        <v>772</v>
      </c>
      <c r="G374" s="43" t="s">
        <v>1384</v>
      </c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</row>
    <row r="375" spans="1:34">
      <c r="A375" s="43"/>
      <c r="B375" s="43"/>
      <c r="C375" s="43"/>
      <c r="D375" s="43"/>
      <c r="E375" s="43"/>
      <c r="F375" s="43" t="s">
        <v>781</v>
      </c>
      <c r="G375" s="43" t="s">
        <v>1385</v>
      </c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</row>
    <row r="376" spans="1:34">
      <c r="A376" s="43"/>
      <c r="B376" s="43"/>
      <c r="C376" s="43"/>
      <c r="D376" s="43"/>
      <c r="E376" s="43"/>
      <c r="F376" s="43" t="s">
        <v>792</v>
      </c>
      <c r="G376" s="43" t="s">
        <v>1386</v>
      </c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</row>
    <row r="377" spans="1:34">
      <c r="A377" s="43"/>
      <c r="B377" s="43"/>
      <c r="C377" s="43"/>
      <c r="D377" s="43"/>
      <c r="E377" s="43"/>
      <c r="F377" s="43" t="s">
        <v>801</v>
      </c>
      <c r="G377" s="43" t="s">
        <v>1387</v>
      </c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</row>
    <row r="378" spans="1:34">
      <c r="A378" s="43"/>
      <c r="B378" s="43"/>
      <c r="C378" s="43"/>
      <c r="D378" s="43"/>
      <c r="E378" s="43"/>
      <c r="F378" s="43" t="s">
        <v>810</v>
      </c>
      <c r="G378" s="43" t="s">
        <v>1388</v>
      </c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</row>
    <row r="379" spans="1:34">
      <c r="A379" s="43"/>
      <c r="B379" s="43"/>
      <c r="C379" s="43"/>
      <c r="D379" s="43"/>
      <c r="E379" s="43"/>
      <c r="F379" s="43" t="s">
        <v>819</v>
      </c>
      <c r="G379" s="43" t="s">
        <v>1389</v>
      </c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</row>
    <row r="380" spans="1:34">
      <c r="A380" s="43"/>
      <c r="B380" s="43"/>
      <c r="C380" s="43"/>
      <c r="D380" s="43"/>
      <c r="E380" s="43"/>
      <c r="F380" s="43" t="s">
        <v>828</v>
      </c>
      <c r="G380" s="43" t="s">
        <v>1390</v>
      </c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</row>
    <row r="381" spans="1:34">
      <c r="A381" s="43"/>
      <c r="B381" s="43"/>
      <c r="C381" s="43"/>
      <c r="D381" s="43"/>
      <c r="E381" s="43"/>
      <c r="F381" s="43" t="s">
        <v>837</v>
      </c>
      <c r="G381" s="43" t="s">
        <v>1391</v>
      </c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  <c r="AH381" s="43"/>
    </row>
    <row r="382" spans="1:34">
      <c r="A382" s="43"/>
      <c r="B382" s="43"/>
      <c r="C382" s="43"/>
      <c r="D382" s="43"/>
      <c r="E382" s="43"/>
      <c r="F382" s="43" t="s">
        <v>848</v>
      </c>
      <c r="G382" s="43" t="s">
        <v>1392</v>
      </c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</row>
    <row r="383" spans="1:34">
      <c r="A383" s="43"/>
      <c r="B383" s="43"/>
      <c r="C383" s="43"/>
      <c r="D383" s="43"/>
      <c r="E383" s="43"/>
      <c r="F383" s="43" t="s">
        <v>857</v>
      </c>
      <c r="G383" s="43" t="s">
        <v>1393</v>
      </c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</row>
    <row r="384" spans="1:34">
      <c r="A384" s="43"/>
      <c r="B384" s="43"/>
      <c r="C384" s="43"/>
      <c r="D384" s="43"/>
      <c r="E384" s="43"/>
      <c r="F384" s="43" t="s">
        <v>866</v>
      </c>
      <c r="G384" s="43" t="s">
        <v>1394</v>
      </c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  <c r="AC384" s="43"/>
      <c r="AD384" s="43"/>
      <c r="AE384" s="43"/>
      <c r="AF384" s="43"/>
      <c r="AG384" s="43"/>
      <c r="AH384" s="43"/>
    </row>
    <row r="385" spans="1:34">
      <c r="A385" s="43"/>
      <c r="B385" s="43"/>
      <c r="C385" s="43"/>
      <c r="D385" s="43"/>
      <c r="E385" s="43"/>
      <c r="F385" s="43" t="s">
        <v>875</v>
      </c>
      <c r="G385" s="43" t="s">
        <v>1395</v>
      </c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43"/>
      <c r="AC385" s="43"/>
      <c r="AD385" s="43"/>
      <c r="AE385" s="43"/>
      <c r="AF385" s="43"/>
      <c r="AG385" s="43"/>
      <c r="AH385" s="43"/>
    </row>
    <row r="386" spans="1:34">
      <c r="A386" s="43"/>
      <c r="B386" s="43"/>
      <c r="C386" s="43"/>
      <c r="D386" s="43"/>
      <c r="E386" s="43"/>
      <c r="F386" s="43" t="s">
        <v>884</v>
      </c>
      <c r="G386" s="43" t="s">
        <v>1396</v>
      </c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43"/>
      <c r="AC386" s="43"/>
      <c r="AD386" s="43"/>
      <c r="AE386" s="43"/>
      <c r="AF386" s="43"/>
      <c r="AG386" s="43"/>
      <c r="AH386" s="43"/>
    </row>
    <row r="387" spans="1:34">
      <c r="A387" s="43"/>
      <c r="B387" s="43"/>
      <c r="C387" s="43"/>
      <c r="D387" s="43"/>
      <c r="E387" s="43"/>
      <c r="F387" s="43" t="s">
        <v>893</v>
      </c>
      <c r="G387" s="43" t="s">
        <v>1397</v>
      </c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  <c r="AH387" s="43"/>
    </row>
    <row r="388" spans="1:34">
      <c r="A388" s="43"/>
      <c r="B388" s="43"/>
      <c r="C388" s="43"/>
      <c r="D388" s="43"/>
      <c r="E388" s="43"/>
      <c r="F388" s="43" t="s">
        <v>902</v>
      </c>
      <c r="G388" s="43" t="s">
        <v>1398</v>
      </c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  <c r="AG388" s="43"/>
      <c r="AH388" s="43"/>
    </row>
    <row r="389" spans="1:34">
      <c r="A389" s="43"/>
      <c r="B389" s="43"/>
      <c r="C389" s="43"/>
      <c r="D389" s="43"/>
      <c r="E389" s="43"/>
      <c r="F389" s="43" t="s">
        <v>911</v>
      </c>
      <c r="G389" s="43" t="s">
        <v>1399</v>
      </c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  <c r="AG389" s="43"/>
      <c r="AH389" s="43"/>
    </row>
    <row r="390" spans="1:34">
      <c r="A390" s="43"/>
      <c r="B390" s="43"/>
      <c r="C390" s="43"/>
      <c r="D390" s="43"/>
      <c r="E390" s="43"/>
      <c r="F390" s="43" t="s">
        <v>920</v>
      </c>
      <c r="G390" s="43" t="s">
        <v>1400</v>
      </c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  <c r="AG390" s="43"/>
      <c r="AH390" s="43"/>
    </row>
    <row r="391" spans="1:34">
      <c r="A391" s="43"/>
      <c r="B391" s="43"/>
      <c r="C391" s="43"/>
      <c r="D391" s="43"/>
      <c r="E391" s="43"/>
      <c r="F391" s="43" t="s">
        <v>929</v>
      </c>
      <c r="G391" s="43" t="s">
        <v>1401</v>
      </c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</row>
    <row r="392" spans="1:34">
      <c r="A392" s="43"/>
      <c r="B392" s="43"/>
      <c r="C392" s="43"/>
      <c r="D392" s="43"/>
      <c r="E392" s="43"/>
      <c r="F392" s="43" t="s">
        <v>938</v>
      </c>
      <c r="G392" s="43" t="s">
        <v>1402</v>
      </c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  <c r="AG392" s="43"/>
      <c r="AH392" s="43"/>
    </row>
    <row r="393" spans="1:34">
      <c r="A393" s="43"/>
      <c r="B393" s="43"/>
      <c r="C393" s="43"/>
      <c r="D393" s="43"/>
      <c r="E393" s="43"/>
      <c r="F393" s="43" t="s">
        <v>947</v>
      </c>
      <c r="G393" s="43" t="s">
        <v>1403</v>
      </c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  <c r="AH393" s="43"/>
    </row>
    <row r="394" spans="1:34">
      <c r="A394" s="43"/>
      <c r="B394" s="43"/>
      <c r="C394" s="43"/>
      <c r="D394" s="43"/>
      <c r="E394" s="43"/>
      <c r="F394" s="43" t="s">
        <v>956</v>
      </c>
      <c r="G394" s="43" t="s">
        <v>1404</v>
      </c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  <c r="AG394" s="43"/>
      <c r="AH394" s="43"/>
    </row>
    <row r="395" spans="1:34">
      <c r="A395" s="43"/>
      <c r="B395" s="43"/>
      <c r="C395" s="43"/>
      <c r="D395" s="43"/>
      <c r="E395" s="43"/>
      <c r="F395" s="43" t="s">
        <v>965</v>
      </c>
      <c r="G395" s="43" t="s">
        <v>1405</v>
      </c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43"/>
      <c r="AC395" s="43"/>
      <c r="AD395" s="43"/>
      <c r="AE395" s="43"/>
      <c r="AF395" s="43"/>
      <c r="AG395" s="43"/>
      <c r="AH395" s="43"/>
    </row>
    <row r="396" spans="1:34">
      <c r="A396" s="43"/>
      <c r="B396" s="43"/>
      <c r="C396" s="43"/>
      <c r="D396" s="43"/>
      <c r="E396" s="43"/>
      <c r="F396" s="43" t="s">
        <v>974</v>
      </c>
      <c r="G396" s="43" t="s">
        <v>1406</v>
      </c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  <c r="AC396" s="43"/>
      <c r="AD396" s="43"/>
      <c r="AE396" s="43"/>
      <c r="AF396" s="43"/>
      <c r="AG396" s="43"/>
      <c r="AH396" s="43"/>
    </row>
    <row r="397" spans="1:34">
      <c r="A397" s="43"/>
      <c r="B397" s="43"/>
      <c r="C397" s="43"/>
      <c r="D397" s="43"/>
      <c r="E397" s="43"/>
      <c r="F397" s="43" t="s">
        <v>983</v>
      </c>
      <c r="G397" s="43" t="s">
        <v>1407</v>
      </c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43"/>
      <c r="AC397" s="43"/>
      <c r="AD397" s="43"/>
      <c r="AE397" s="43"/>
      <c r="AF397" s="43"/>
      <c r="AG397" s="43"/>
      <c r="AH397" s="43"/>
    </row>
    <row r="398" spans="1:34">
      <c r="A398" s="43"/>
      <c r="B398" s="43"/>
      <c r="C398" s="43"/>
      <c r="D398" s="43"/>
      <c r="E398" s="43"/>
      <c r="F398" s="43" t="s">
        <v>992</v>
      </c>
      <c r="G398" s="43" t="s">
        <v>1408</v>
      </c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43"/>
      <c r="AC398" s="43"/>
      <c r="AD398" s="43"/>
      <c r="AE398" s="43"/>
      <c r="AF398" s="43"/>
      <c r="AG398" s="43"/>
      <c r="AH398" s="43"/>
    </row>
    <row r="399" spans="1:34">
      <c r="A399" s="43"/>
      <c r="B399" s="43"/>
      <c r="C399" s="43"/>
      <c r="D399" s="43"/>
      <c r="E399" s="43"/>
      <c r="F399" s="43" t="s">
        <v>1001</v>
      </c>
      <c r="G399" s="43" t="s">
        <v>1409</v>
      </c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43"/>
      <c r="AC399" s="43"/>
      <c r="AD399" s="43"/>
      <c r="AE399" s="43"/>
      <c r="AF399" s="43"/>
      <c r="AG399" s="43"/>
      <c r="AH399" s="43"/>
    </row>
    <row r="400" spans="1:34">
      <c r="A400" s="43"/>
      <c r="B400" s="43"/>
      <c r="C400" s="43"/>
      <c r="D400" s="43"/>
      <c r="E400" s="43"/>
      <c r="F400" s="43" t="s">
        <v>1010</v>
      </c>
      <c r="G400" s="43" t="s">
        <v>1410</v>
      </c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43"/>
      <c r="AC400" s="43"/>
      <c r="AD400" s="43"/>
      <c r="AE400" s="43"/>
      <c r="AF400" s="43"/>
      <c r="AG400" s="43"/>
      <c r="AH400" s="43"/>
    </row>
    <row r="401" spans="1:34">
      <c r="A401" s="43"/>
      <c r="B401" s="43"/>
      <c r="C401" s="43"/>
      <c r="D401" s="43"/>
      <c r="E401" s="43"/>
      <c r="F401" s="43" t="s">
        <v>1019</v>
      </c>
      <c r="G401" s="43" t="s">
        <v>1411</v>
      </c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  <c r="AA401" s="43"/>
      <c r="AB401" s="43"/>
      <c r="AC401" s="43"/>
      <c r="AD401" s="43"/>
      <c r="AE401" s="43"/>
      <c r="AF401" s="43"/>
      <c r="AG401" s="43"/>
      <c r="AH401" s="43"/>
    </row>
    <row r="402" spans="1:34">
      <c r="A402" s="43"/>
      <c r="B402" s="43"/>
      <c r="C402" s="43"/>
      <c r="D402" s="43"/>
      <c r="E402" s="43"/>
      <c r="F402" s="43" t="s">
        <v>1028</v>
      </c>
      <c r="G402" s="43" t="s">
        <v>1412</v>
      </c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  <c r="AA402" s="43"/>
      <c r="AB402" s="43"/>
      <c r="AC402" s="43"/>
      <c r="AD402" s="43"/>
      <c r="AE402" s="43"/>
      <c r="AF402" s="43"/>
      <c r="AG402" s="43"/>
      <c r="AH402" s="43"/>
    </row>
    <row r="403" spans="1:34">
      <c r="A403" s="43"/>
      <c r="B403" s="43"/>
      <c r="C403" s="43"/>
      <c r="D403" s="43"/>
      <c r="E403" s="43"/>
      <c r="F403" s="43" t="s">
        <v>1037</v>
      </c>
      <c r="G403" s="43" t="s">
        <v>1413</v>
      </c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43"/>
      <c r="AC403" s="43"/>
      <c r="AD403" s="43"/>
      <c r="AE403" s="43"/>
      <c r="AF403" s="43"/>
      <c r="AG403" s="43"/>
      <c r="AH403" s="43"/>
    </row>
    <row r="404" spans="1:34">
      <c r="A404" s="43"/>
      <c r="B404" s="43"/>
      <c r="C404" s="43"/>
      <c r="D404" s="43"/>
      <c r="E404" s="43"/>
      <c r="F404" s="43" t="s">
        <v>1046</v>
      </c>
      <c r="G404" s="43" t="s">
        <v>1414</v>
      </c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  <c r="AA404" s="43"/>
      <c r="AB404" s="43"/>
      <c r="AC404" s="43"/>
      <c r="AD404" s="43"/>
      <c r="AE404" s="43"/>
      <c r="AF404" s="43"/>
      <c r="AG404" s="43"/>
      <c r="AH404" s="43"/>
    </row>
    <row r="405" spans="1:34">
      <c r="A405" s="43"/>
      <c r="B405" s="43"/>
      <c r="C405" s="43"/>
      <c r="D405" s="43"/>
      <c r="E405" s="43"/>
      <c r="F405" s="43" t="s">
        <v>1055</v>
      </c>
      <c r="G405" s="43" t="s">
        <v>1415</v>
      </c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  <c r="AA405" s="43"/>
      <c r="AB405" s="43"/>
      <c r="AC405" s="43"/>
      <c r="AD405" s="43"/>
      <c r="AE405" s="43"/>
      <c r="AF405" s="43"/>
      <c r="AG405" s="43"/>
      <c r="AH405" s="43"/>
    </row>
    <row r="406" spans="1:34">
      <c r="A406" s="43"/>
      <c r="B406" s="43"/>
      <c r="C406" s="43"/>
      <c r="D406" s="43"/>
      <c r="E406" s="43"/>
      <c r="F406" s="43" t="s">
        <v>1064</v>
      </c>
      <c r="G406" s="43" t="s">
        <v>1416</v>
      </c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43"/>
      <c r="AC406" s="43"/>
      <c r="AD406" s="43"/>
      <c r="AE406" s="43"/>
      <c r="AF406" s="43"/>
      <c r="AG406" s="43"/>
      <c r="AH406" s="43"/>
    </row>
    <row r="407" spans="1:34">
      <c r="A407" s="43"/>
      <c r="B407" s="43"/>
      <c r="C407" s="43"/>
      <c r="D407" s="43"/>
      <c r="E407" s="43"/>
      <c r="F407" s="43" t="s">
        <v>1073</v>
      </c>
      <c r="G407" s="43" t="s">
        <v>1417</v>
      </c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  <c r="AA407" s="43"/>
      <c r="AB407" s="43"/>
      <c r="AC407" s="43"/>
      <c r="AD407" s="43"/>
      <c r="AE407" s="43"/>
      <c r="AF407" s="43"/>
      <c r="AG407" s="43"/>
      <c r="AH407" s="43"/>
    </row>
    <row r="408" spans="1:34">
      <c r="A408" s="43"/>
      <c r="B408" s="43"/>
      <c r="C408" s="43"/>
      <c r="D408" s="43"/>
      <c r="E408" s="43"/>
      <c r="F408" s="43" t="s">
        <v>1082</v>
      </c>
      <c r="G408" s="43" t="s">
        <v>1418</v>
      </c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B408" s="43"/>
      <c r="AC408" s="43"/>
      <c r="AD408" s="43"/>
      <c r="AE408" s="43"/>
      <c r="AF408" s="43"/>
      <c r="AG408" s="43"/>
      <c r="AH408" s="43"/>
    </row>
    <row r="409" spans="1:34">
      <c r="A409" s="43"/>
      <c r="B409" s="43"/>
      <c r="C409" s="43"/>
      <c r="D409" s="43"/>
      <c r="E409" s="43"/>
      <c r="F409" s="43" t="s">
        <v>1091</v>
      </c>
      <c r="G409" s="43" t="s">
        <v>1419</v>
      </c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  <c r="AA409" s="43"/>
      <c r="AB409" s="43"/>
      <c r="AC409" s="43"/>
      <c r="AD409" s="43"/>
      <c r="AE409" s="43"/>
      <c r="AF409" s="43"/>
      <c r="AG409" s="43"/>
      <c r="AH409" s="43"/>
    </row>
    <row r="410" spans="1:34">
      <c r="A410" s="43"/>
      <c r="B410" s="43"/>
      <c r="C410" s="43"/>
      <c r="D410" s="43"/>
      <c r="E410" s="43"/>
      <c r="F410" s="43" t="s">
        <v>1100</v>
      </c>
      <c r="G410" s="43" t="s">
        <v>1420</v>
      </c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  <c r="AA410" s="43"/>
      <c r="AB410" s="43"/>
      <c r="AC410" s="43"/>
      <c r="AD410" s="43"/>
      <c r="AE410" s="43"/>
      <c r="AF410" s="43"/>
      <c r="AG410" s="43"/>
      <c r="AH410" s="43"/>
    </row>
    <row r="411" spans="1:34">
      <c r="A411" s="43"/>
      <c r="B411" s="43"/>
      <c r="C411" s="43"/>
      <c r="D411" s="43"/>
      <c r="E411" s="43"/>
      <c r="F411" s="43" t="s">
        <v>1109</v>
      </c>
      <c r="G411" s="43" t="s">
        <v>1421</v>
      </c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43"/>
      <c r="AC411" s="43"/>
      <c r="AD411" s="43"/>
      <c r="AE411" s="43"/>
      <c r="AF411" s="43"/>
      <c r="AG411" s="43"/>
      <c r="AH411" s="43"/>
    </row>
    <row r="412" spans="1:34">
      <c r="A412" s="43"/>
      <c r="B412" s="43"/>
      <c r="C412" s="43"/>
      <c r="D412" s="43"/>
      <c r="E412" s="43"/>
      <c r="F412" s="43" t="s">
        <v>226</v>
      </c>
      <c r="G412" s="43" t="s">
        <v>1422</v>
      </c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  <c r="AG412" s="43"/>
      <c r="AH412" s="43"/>
    </row>
    <row r="413" spans="1:34">
      <c r="A413" s="43"/>
      <c r="B413" s="43"/>
      <c r="C413" s="43"/>
      <c r="D413" s="43"/>
      <c r="E413" s="43"/>
      <c r="F413" s="43" t="s">
        <v>239</v>
      </c>
      <c r="G413" s="43" t="s">
        <v>1423</v>
      </c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  <c r="AC413" s="43"/>
      <c r="AD413" s="43"/>
      <c r="AE413" s="43"/>
      <c r="AF413" s="43"/>
      <c r="AG413" s="43"/>
      <c r="AH413" s="43"/>
    </row>
    <row r="414" spans="1:34">
      <c r="A414" s="43"/>
      <c r="B414" s="43"/>
      <c r="C414" s="43"/>
      <c r="D414" s="43"/>
      <c r="E414" s="43"/>
      <c r="F414" s="43" t="s">
        <v>252</v>
      </c>
      <c r="G414" s="43" t="s">
        <v>1424</v>
      </c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  <c r="AA414" s="43"/>
      <c r="AB414" s="43"/>
      <c r="AC414" s="43"/>
      <c r="AD414" s="43"/>
      <c r="AE414" s="43"/>
      <c r="AF414" s="43"/>
      <c r="AG414" s="43"/>
      <c r="AH414" s="43"/>
    </row>
    <row r="415" spans="1:34">
      <c r="A415" s="43"/>
      <c r="B415" s="43"/>
      <c r="C415" s="43"/>
      <c r="D415" s="43"/>
      <c r="E415" s="43"/>
      <c r="F415" s="43" t="s">
        <v>265</v>
      </c>
      <c r="G415" s="43" t="s">
        <v>1425</v>
      </c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  <c r="AA415" s="43"/>
      <c r="AB415" s="43"/>
      <c r="AC415" s="43"/>
      <c r="AD415" s="43"/>
      <c r="AE415" s="43"/>
      <c r="AF415" s="43"/>
      <c r="AG415" s="43"/>
      <c r="AH415" s="43"/>
    </row>
    <row r="416" spans="1:34">
      <c r="A416" s="43"/>
      <c r="B416" s="43"/>
      <c r="C416" s="43"/>
      <c r="D416" s="43"/>
      <c r="E416" s="43"/>
      <c r="F416" s="43" t="s">
        <v>277</v>
      </c>
      <c r="G416" s="43" t="s">
        <v>1426</v>
      </c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  <c r="AA416" s="43"/>
      <c r="AB416" s="43"/>
      <c r="AC416" s="43"/>
      <c r="AD416" s="43"/>
      <c r="AE416" s="43"/>
      <c r="AF416" s="43"/>
      <c r="AG416" s="43"/>
      <c r="AH416" s="43"/>
    </row>
    <row r="417" spans="1:34">
      <c r="A417" s="43"/>
      <c r="B417" s="43"/>
      <c r="C417" s="43"/>
      <c r="D417" s="43"/>
      <c r="E417" s="43"/>
      <c r="F417" s="43" t="s">
        <v>288</v>
      </c>
      <c r="G417" s="43" t="s">
        <v>1427</v>
      </c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  <c r="AA417" s="43"/>
      <c r="AB417" s="43"/>
      <c r="AC417" s="43"/>
      <c r="AD417" s="43"/>
      <c r="AE417" s="43"/>
      <c r="AF417" s="43"/>
      <c r="AG417" s="43"/>
      <c r="AH417" s="43"/>
    </row>
    <row r="418" spans="1:34">
      <c r="A418" s="43"/>
      <c r="B418" s="43"/>
      <c r="C418" s="43"/>
      <c r="D418" s="43"/>
      <c r="E418" s="43"/>
      <c r="F418" s="43" t="s">
        <v>298</v>
      </c>
      <c r="G418" s="43" t="s">
        <v>1428</v>
      </c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  <c r="AA418" s="43"/>
      <c r="AB418" s="43"/>
      <c r="AC418" s="43"/>
      <c r="AD418" s="43"/>
      <c r="AE418" s="43"/>
      <c r="AF418" s="43"/>
      <c r="AG418" s="43"/>
      <c r="AH418" s="43"/>
    </row>
    <row r="419" spans="1:34">
      <c r="A419" s="43"/>
      <c r="B419" s="43"/>
      <c r="C419" s="43"/>
      <c r="D419" s="43"/>
      <c r="E419" s="43"/>
      <c r="F419" s="43" t="s">
        <v>308</v>
      </c>
      <c r="G419" s="43" t="s">
        <v>1429</v>
      </c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  <c r="AA419" s="43"/>
      <c r="AB419" s="43"/>
      <c r="AC419" s="43"/>
      <c r="AD419" s="43"/>
      <c r="AE419" s="43"/>
      <c r="AF419" s="43"/>
      <c r="AG419" s="43"/>
      <c r="AH419" s="43"/>
    </row>
    <row r="420" spans="1:34">
      <c r="A420" s="43"/>
      <c r="B420" s="43"/>
      <c r="C420" s="43"/>
      <c r="D420" s="43"/>
      <c r="E420" s="43"/>
      <c r="F420" s="43" t="s">
        <v>317</v>
      </c>
      <c r="G420" s="43" t="s">
        <v>1430</v>
      </c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43"/>
      <c r="AC420" s="43"/>
      <c r="AD420" s="43"/>
      <c r="AE420" s="43"/>
      <c r="AF420" s="43"/>
      <c r="AG420" s="43"/>
      <c r="AH420" s="43"/>
    </row>
    <row r="421" spans="1:34">
      <c r="A421" s="43"/>
      <c r="B421" s="43"/>
      <c r="C421" s="43"/>
      <c r="D421" s="43"/>
      <c r="E421" s="43"/>
      <c r="F421" s="43" t="s">
        <v>326</v>
      </c>
      <c r="G421" s="43" t="s">
        <v>1431</v>
      </c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  <c r="AA421" s="43"/>
      <c r="AB421" s="43"/>
      <c r="AC421" s="43"/>
      <c r="AD421" s="43"/>
      <c r="AE421" s="43"/>
      <c r="AF421" s="43"/>
      <c r="AG421" s="43"/>
      <c r="AH421" s="43"/>
    </row>
    <row r="422" spans="1:34">
      <c r="A422" s="43"/>
      <c r="B422" s="43"/>
      <c r="C422" s="43"/>
      <c r="D422" s="43"/>
      <c r="E422" s="43"/>
      <c r="F422" s="43" t="s">
        <v>335</v>
      </c>
      <c r="G422" s="43" t="s">
        <v>1432</v>
      </c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  <c r="AA422" s="43"/>
      <c r="AB422" s="43"/>
      <c r="AC422" s="43"/>
      <c r="AD422" s="43"/>
      <c r="AE422" s="43"/>
      <c r="AF422" s="43"/>
      <c r="AG422" s="43"/>
      <c r="AH422" s="43"/>
    </row>
    <row r="423" spans="1:34">
      <c r="A423" s="43"/>
      <c r="B423" s="43"/>
      <c r="C423" s="43"/>
      <c r="D423" s="43"/>
      <c r="E423" s="43"/>
      <c r="F423" s="43" t="s">
        <v>345</v>
      </c>
      <c r="G423" s="43" t="s">
        <v>1433</v>
      </c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  <c r="AA423" s="43"/>
      <c r="AB423" s="43"/>
      <c r="AC423" s="43"/>
      <c r="AD423" s="43"/>
      <c r="AE423" s="43"/>
      <c r="AF423" s="43"/>
      <c r="AG423" s="43"/>
      <c r="AH423" s="43"/>
    </row>
    <row r="424" spans="1:34">
      <c r="A424" s="43"/>
      <c r="B424" s="43"/>
      <c r="C424" s="43"/>
      <c r="D424" s="43"/>
      <c r="E424" s="43"/>
      <c r="F424" s="43" t="s">
        <v>355</v>
      </c>
      <c r="G424" s="43" t="s">
        <v>1434</v>
      </c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  <c r="AA424" s="43"/>
      <c r="AB424" s="43"/>
      <c r="AC424" s="43"/>
      <c r="AD424" s="43"/>
      <c r="AE424" s="43"/>
      <c r="AF424" s="43"/>
      <c r="AG424" s="43"/>
      <c r="AH424" s="43"/>
    </row>
    <row r="425" spans="1:34">
      <c r="A425" s="43"/>
      <c r="B425" s="43"/>
      <c r="C425" s="43"/>
      <c r="D425" s="43"/>
      <c r="E425" s="43"/>
      <c r="F425" s="43" t="s">
        <v>366</v>
      </c>
      <c r="G425" s="43" t="s">
        <v>1435</v>
      </c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  <c r="AA425" s="43"/>
      <c r="AB425" s="43"/>
      <c r="AC425" s="43"/>
      <c r="AD425" s="43"/>
      <c r="AE425" s="43"/>
      <c r="AF425" s="43"/>
      <c r="AG425" s="43"/>
      <c r="AH425" s="43"/>
    </row>
    <row r="426" spans="1:34">
      <c r="A426" s="43"/>
      <c r="B426" s="43"/>
      <c r="C426" s="43"/>
      <c r="D426" s="43"/>
      <c r="E426" s="43"/>
      <c r="F426" s="43" t="s">
        <v>375</v>
      </c>
      <c r="G426" s="43" t="s">
        <v>1436</v>
      </c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  <c r="AA426" s="43"/>
      <c r="AB426" s="43"/>
      <c r="AC426" s="43"/>
      <c r="AD426" s="43"/>
      <c r="AE426" s="43"/>
      <c r="AF426" s="43"/>
      <c r="AG426" s="43"/>
      <c r="AH426" s="43"/>
    </row>
    <row r="427" spans="1:34">
      <c r="A427" s="43"/>
      <c r="B427" s="43"/>
      <c r="C427" s="43"/>
      <c r="D427" s="43"/>
      <c r="E427" s="43"/>
      <c r="F427" s="43" t="s">
        <v>384</v>
      </c>
      <c r="G427" s="43" t="s">
        <v>1437</v>
      </c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  <c r="AA427" s="43"/>
      <c r="AB427" s="43"/>
      <c r="AC427" s="43"/>
      <c r="AD427" s="43"/>
      <c r="AE427" s="43"/>
      <c r="AF427" s="43"/>
      <c r="AG427" s="43"/>
      <c r="AH427" s="43"/>
    </row>
    <row r="428" spans="1:34">
      <c r="A428" s="43"/>
      <c r="B428" s="43"/>
      <c r="C428" s="43"/>
      <c r="D428" s="43"/>
      <c r="E428" s="43"/>
      <c r="F428" s="43" t="s">
        <v>393</v>
      </c>
      <c r="G428" s="43" t="s">
        <v>1438</v>
      </c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  <c r="AA428" s="43"/>
      <c r="AB428" s="43"/>
      <c r="AC428" s="43"/>
      <c r="AD428" s="43"/>
      <c r="AE428" s="43"/>
      <c r="AF428" s="43"/>
      <c r="AG428" s="43"/>
      <c r="AH428" s="43"/>
    </row>
    <row r="429" spans="1:34">
      <c r="A429" s="43"/>
      <c r="B429" s="43"/>
      <c r="C429" s="43"/>
      <c r="D429" s="43"/>
      <c r="E429" s="43"/>
      <c r="F429" s="43" t="s">
        <v>402</v>
      </c>
      <c r="G429" s="43" t="s">
        <v>1439</v>
      </c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  <c r="AA429" s="43"/>
      <c r="AB429" s="43"/>
      <c r="AC429" s="43"/>
      <c r="AD429" s="43"/>
      <c r="AE429" s="43"/>
      <c r="AF429" s="43"/>
      <c r="AG429" s="43"/>
      <c r="AH429" s="43"/>
    </row>
    <row r="430" spans="1:34">
      <c r="A430" s="43"/>
      <c r="B430" s="43"/>
      <c r="C430" s="43"/>
      <c r="D430" s="43"/>
      <c r="E430" s="43"/>
      <c r="F430" s="43" t="s">
        <v>412</v>
      </c>
      <c r="G430" s="43" t="s">
        <v>1440</v>
      </c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  <c r="AA430" s="43"/>
      <c r="AB430" s="43"/>
      <c r="AC430" s="43"/>
      <c r="AD430" s="43"/>
      <c r="AE430" s="43"/>
      <c r="AF430" s="43"/>
      <c r="AG430" s="43"/>
      <c r="AH430" s="43"/>
    </row>
    <row r="431" spans="1:34">
      <c r="A431" s="43"/>
      <c r="B431" s="43"/>
      <c r="C431" s="43"/>
      <c r="D431" s="43"/>
      <c r="E431" s="43"/>
      <c r="F431" s="43" t="s">
        <v>422</v>
      </c>
      <c r="G431" s="43" t="s">
        <v>1441</v>
      </c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  <c r="AA431" s="43"/>
      <c r="AB431" s="43"/>
      <c r="AC431" s="43"/>
      <c r="AD431" s="43"/>
      <c r="AE431" s="43"/>
      <c r="AF431" s="43"/>
      <c r="AG431" s="43"/>
      <c r="AH431" s="43"/>
    </row>
    <row r="432" spans="1:34">
      <c r="A432" s="43"/>
      <c r="B432" s="43"/>
      <c r="C432" s="43"/>
      <c r="D432" s="43"/>
      <c r="E432" s="43"/>
      <c r="F432" s="43" t="s">
        <v>431</v>
      </c>
      <c r="G432" s="43" t="s">
        <v>1442</v>
      </c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  <c r="AA432" s="43"/>
      <c r="AB432" s="43"/>
      <c r="AC432" s="43"/>
      <c r="AD432" s="43"/>
      <c r="AE432" s="43"/>
      <c r="AF432" s="43"/>
      <c r="AG432" s="43"/>
      <c r="AH432" s="43"/>
    </row>
    <row r="433" spans="1:34">
      <c r="A433" s="43"/>
      <c r="B433" s="43"/>
      <c r="C433" s="43"/>
      <c r="D433" s="43"/>
      <c r="E433" s="43"/>
      <c r="F433" s="43" t="s">
        <v>440</v>
      </c>
      <c r="G433" s="43" t="s">
        <v>1443</v>
      </c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  <c r="AA433" s="43"/>
      <c r="AB433" s="43"/>
      <c r="AC433" s="43"/>
      <c r="AD433" s="43"/>
      <c r="AE433" s="43"/>
      <c r="AF433" s="43"/>
      <c r="AG433" s="43"/>
      <c r="AH433" s="43"/>
    </row>
    <row r="434" spans="1:34">
      <c r="A434" s="43"/>
      <c r="B434" s="43"/>
      <c r="C434" s="43"/>
      <c r="D434" s="43"/>
      <c r="E434" s="43"/>
      <c r="F434" s="43" t="s">
        <v>449</v>
      </c>
      <c r="G434" s="43" t="s">
        <v>1444</v>
      </c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  <c r="AA434" s="43"/>
      <c r="AB434" s="43"/>
      <c r="AC434" s="43"/>
      <c r="AD434" s="43"/>
      <c r="AE434" s="43"/>
      <c r="AF434" s="43"/>
      <c r="AG434" s="43"/>
      <c r="AH434" s="43"/>
    </row>
    <row r="435" spans="1:34">
      <c r="A435" s="43"/>
      <c r="B435" s="43"/>
      <c r="C435" s="43"/>
      <c r="D435" s="43"/>
      <c r="E435" s="43"/>
      <c r="F435" s="43" t="s">
        <v>458</v>
      </c>
      <c r="G435" s="43" t="s">
        <v>1445</v>
      </c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  <c r="AA435" s="43"/>
      <c r="AB435" s="43"/>
      <c r="AC435" s="43"/>
      <c r="AD435" s="43"/>
      <c r="AE435" s="43"/>
      <c r="AF435" s="43"/>
      <c r="AG435" s="43"/>
      <c r="AH435" s="43"/>
    </row>
    <row r="436" spans="1:34">
      <c r="A436" s="43"/>
      <c r="B436" s="43"/>
      <c r="C436" s="43"/>
      <c r="D436" s="43"/>
      <c r="E436" s="43"/>
      <c r="F436" s="43" t="s">
        <v>467</v>
      </c>
      <c r="G436" s="43" t="s">
        <v>1446</v>
      </c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  <c r="AA436" s="43"/>
      <c r="AB436" s="43"/>
      <c r="AC436" s="43"/>
      <c r="AD436" s="43"/>
      <c r="AE436" s="43"/>
      <c r="AF436" s="43"/>
      <c r="AG436" s="43"/>
      <c r="AH436" s="43"/>
    </row>
    <row r="437" spans="1:34">
      <c r="A437" s="43"/>
      <c r="B437" s="43"/>
      <c r="C437" s="43"/>
      <c r="D437" s="43"/>
      <c r="E437" s="43"/>
      <c r="F437" s="43" t="s">
        <v>476</v>
      </c>
      <c r="G437" s="43" t="s">
        <v>1447</v>
      </c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  <c r="AA437" s="43"/>
      <c r="AB437" s="43"/>
      <c r="AC437" s="43"/>
      <c r="AD437" s="43"/>
      <c r="AE437" s="43"/>
      <c r="AF437" s="43"/>
      <c r="AG437" s="43"/>
      <c r="AH437" s="43"/>
    </row>
    <row r="438" spans="1:34">
      <c r="A438" s="43"/>
      <c r="B438" s="43"/>
      <c r="C438" s="43"/>
      <c r="D438" s="43"/>
      <c r="E438" s="43"/>
      <c r="F438" s="43" t="s">
        <v>485</v>
      </c>
      <c r="G438" s="43" t="s">
        <v>1448</v>
      </c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  <c r="AA438" s="43"/>
      <c r="AB438" s="43"/>
      <c r="AC438" s="43"/>
      <c r="AD438" s="43"/>
      <c r="AE438" s="43"/>
      <c r="AF438" s="43"/>
      <c r="AG438" s="43"/>
      <c r="AH438" s="43"/>
    </row>
    <row r="439" spans="1:34">
      <c r="A439" s="43"/>
      <c r="B439" s="43"/>
      <c r="C439" s="43"/>
      <c r="D439" s="43"/>
      <c r="E439" s="43"/>
      <c r="F439" s="43" t="s">
        <v>494</v>
      </c>
      <c r="G439" s="43" t="s">
        <v>1449</v>
      </c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  <c r="AA439" s="43"/>
      <c r="AB439" s="43"/>
      <c r="AC439" s="43"/>
      <c r="AD439" s="43"/>
      <c r="AE439" s="43"/>
      <c r="AF439" s="43"/>
      <c r="AG439" s="43"/>
      <c r="AH439" s="43"/>
    </row>
    <row r="440" spans="1:34">
      <c r="A440" s="43"/>
      <c r="B440" s="43"/>
      <c r="C440" s="43"/>
      <c r="D440" s="43"/>
      <c r="E440" s="43"/>
      <c r="F440" s="43" t="s">
        <v>503</v>
      </c>
      <c r="G440" s="43" t="s">
        <v>1450</v>
      </c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  <c r="AA440" s="43"/>
      <c r="AB440" s="43"/>
      <c r="AC440" s="43"/>
      <c r="AD440" s="43"/>
      <c r="AE440" s="43"/>
      <c r="AF440" s="43"/>
      <c r="AG440" s="43"/>
      <c r="AH440" s="43"/>
    </row>
    <row r="441" spans="1:34">
      <c r="A441" s="43"/>
      <c r="B441" s="43"/>
      <c r="C441" s="43"/>
      <c r="D441" s="43"/>
      <c r="E441" s="43"/>
      <c r="F441" s="43" t="s">
        <v>512</v>
      </c>
      <c r="G441" s="43" t="s">
        <v>1451</v>
      </c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  <c r="AA441" s="43"/>
      <c r="AB441" s="43"/>
      <c r="AC441" s="43"/>
      <c r="AD441" s="43"/>
      <c r="AE441" s="43"/>
      <c r="AF441" s="43"/>
      <c r="AG441" s="43"/>
      <c r="AH441" s="43"/>
    </row>
    <row r="442" spans="1:34">
      <c r="A442" s="43"/>
      <c r="B442" s="43"/>
      <c r="C442" s="43"/>
      <c r="D442" s="43"/>
      <c r="E442" s="43"/>
      <c r="F442" s="43" t="s">
        <v>521</v>
      </c>
      <c r="G442" s="43" t="s">
        <v>1452</v>
      </c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  <c r="AA442" s="43"/>
      <c r="AB442" s="43"/>
      <c r="AC442" s="43"/>
      <c r="AD442" s="43"/>
      <c r="AE442" s="43"/>
      <c r="AF442" s="43"/>
      <c r="AG442" s="43"/>
      <c r="AH442" s="43"/>
    </row>
    <row r="443" spans="1:34">
      <c r="A443" s="43"/>
      <c r="B443" s="43"/>
      <c r="C443" s="43"/>
      <c r="D443" s="43"/>
      <c r="E443" s="43"/>
      <c r="F443" s="43" t="s">
        <v>530</v>
      </c>
      <c r="G443" s="43" t="s">
        <v>1453</v>
      </c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  <c r="AA443" s="43"/>
      <c r="AB443" s="43"/>
      <c r="AC443" s="43"/>
      <c r="AD443" s="43"/>
      <c r="AE443" s="43"/>
      <c r="AF443" s="43"/>
      <c r="AG443" s="43"/>
      <c r="AH443" s="43"/>
    </row>
    <row r="444" spans="1:34">
      <c r="A444" s="43"/>
      <c r="B444" s="43"/>
      <c r="C444" s="43"/>
      <c r="D444" s="43"/>
      <c r="E444" s="43"/>
      <c r="F444" s="43" t="s">
        <v>539</v>
      </c>
      <c r="G444" s="43" t="s">
        <v>1454</v>
      </c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  <c r="AA444" s="43"/>
      <c r="AB444" s="43"/>
      <c r="AC444" s="43"/>
      <c r="AD444" s="43"/>
      <c r="AE444" s="43"/>
      <c r="AF444" s="43"/>
      <c r="AG444" s="43"/>
      <c r="AH444" s="43"/>
    </row>
    <row r="445" spans="1:34">
      <c r="A445" s="43"/>
      <c r="B445" s="43"/>
      <c r="C445" s="43"/>
      <c r="D445" s="43"/>
      <c r="E445" s="43"/>
      <c r="F445" s="43" t="s">
        <v>548</v>
      </c>
      <c r="G445" s="43" t="s">
        <v>1455</v>
      </c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  <c r="AA445" s="43"/>
      <c r="AB445" s="43"/>
      <c r="AC445" s="43"/>
      <c r="AD445" s="43"/>
      <c r="AE445" s="43"/>
      <c r="AF445" s="43"/>
      <c r="AG445" s="43"/>
      <c r="AH445" s="43"/>
    </row>
    <row r="446" spans="1:34">
      <c r="A446" s="43"/>
      <c r="B446" s="43"/>
      <c r="C446" s="43"/>
      <c r="D446" s="43"/>
      <c r="E446" s="43"/>
      <c r="F446" s="43" t="s">
        <v>557</v>
      </c>
      <c r="G446" s="43" t="s">
        <v>1456</v>
      </c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  <c r="AA446" s="43"/>
      <c r="AB446" s="43"/>
      <c r="AC446" s="43"/>
      <c r="AD446" s="43"/>
      <c r="AE446" s="43"/>
      <c r="AF446" s="43"/>
      <c r="AG446" s="43"/>
      <c r="AH446" s="43"/>
    </row>
    <row r="447" spans="1:34">
      <c r="A447" s="43"/>
      <c r="B447" s="43"/>
      <c r="C447" s="43"/>
      <c r="D447" s="43"/>
      <c r="E447" s="43"/>
      <c r="F447" s="43" t="s">
        <v>566</v>
      </c>
      <c r="G447" s="43" t="s">
        <v>1457</v>
      </c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  <c r="AA447" s="43"/>
      <c r="AB447" s="43"/>
      <c r="AC447" s="43"/>
      <c r="AD447" s="43"/>
      <c r="AE447" s="43"/>
      <c r="AF447" s="43"/>
      <c r="AG447" s="43"/>
      <c r="AH447" s="43"/>
    </row>
    <row r="448" spans="1:34">
      <c r="A448" s="43"/>
      <c r="B448" s="43"/>
      <c r="C448" s="43"/>
      <c r="D448" s="43"/>
      <c r="E448" s="43"/>
      <c r="F448" s="43" t="s">
        <v>575</v>
      </c>
      <c r="G448" s="43" t="s">
        <v>1458</v>
      </c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  <c r="AA448" s="43"/>
      <c r="AB448" s="43"/>
      <c r="AC448" s="43"/>
      <c r="AD448" s="43"/>
      <c r="AE448" s="43"/>
      <c r="AF448" s="43"/>
      <c r="AG448" s="43"/>
      <c r="AH448" s="43"/>
    </row>
    <row r="449" spans="1:34">
      <c r="A449" s="43"/>
      <c r="B449" s="43"/>
      <c r="C449" s="43"/>
      <c r="D449" s="43"/>
      <c r="E449" s="43"/>
      <c r="F449" s="43" t="s">
        <v>584</v>
      </c>
      <c r="G449" s="43" t="s">
        <v>1459</v>
      </c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  <c r="AA449" s="43"/>
      <c r="AB449" s="43"/>
      <c r="AC449" s="43"/>
      <c r="AD449" s="43"/>
      <c r="AE449" s="43"/>
      <c r="AF449" s="43"/>
      <c r="AG449" s="43"/>
      <c r="AH449" s="43"/>
    </row>
    <row r="450" spans="1:34">
      <c r="A450" s="43"/>
      <c r="B450" s="43"/>
      <c r="C450" s="43"/>
      <c r="D450" s="43"/>
      <c r="E450" s="43"/>
      <c r="F450" s="43" t="s">
        <v>593</v>
      </c>
      <c r="G450" s="43" t="s">
        <v>1460</v>
      </c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  <c r="AA450" s="43"/>
      <c r="AB450" s="43"/>
      <c r="AC450" s="43"/>
      <c r="AD450" s="43"/>
      <c r="AE450" s="43"/>
      <c r="AF450" s="43"/>
      <c r="AG450" s="43"/>
      <c r="AH450" s="43"/>
    </row>
    <row r="451" spans="1:34">
      <c r="A451" s="43"/>
      <c r="B451" s="43"/>
      <c r="C451" s="43"/>
      <c r="D451" s="43"/>
      <c r="E451" s="43"/>
      <c r="F451" s="43" t="s">
        <v>602</v>
      </c>
      <c r="G451" s="43" t="s">
        <v>1461</v>
      </c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  <c r="AA451" s="43"/>
      <c r="AB451" s="43"/>
      <c r="AC451" s="43"/>
      <c r="AD451" s="43"/>
      <c r="AE451" s="43"/>
      <c r="AF451" s="43"/>
      <c r="AG451" s="43"/>
      <c r="AH451" s="43"/>
    </row>
    <row r="452" spans="1:34">
      <c r="A452" s="43"/>
      <c r="B452" s="43"/>
      <c r="C452" s="43"/>
      <c r="D452" s="43"/>
      <c r="E452" s="43"/>
      <c r="F452" s="43" t="s">
        <v>611</v>
      </c>
      <c r="G452" s="43" t="s">
        <v>1462</v>
      </c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43"/>
      <c r="AC452" s="43"/>
      <c r="AD452" s="43"/>
      <c r="AE452" s="43"/>
      <c r="AF452" s="43"/>
      <c r="AG452" s="43"/>
      <c r="AH452" s="43"/>
    </row>
    <row r="453" spans="1:34">
      <c r="A453" s="43"/>
      <c r="B453" s="43"/>
      <c r="C453" s="43"/>
      <c r="D453" s="43"/>
      <c r="E453" s="43"/>
      <c r="F453" s="43" t="s">
        <v>620</v>
      </c>
      <c r="G453" s="43" t="s">
        <v>1463</v>
      </c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  <c r="AA453" s="43"/>
      <c r="AB453" s="43"/>
      <c r="AC453" s="43"/>
      <c r="AD453" s="43"/>
      <c r="AE453" s="43"/>
      <c r="AF453" s="43"/>
      <c r="AG453" s="43"/>
      <c r="AH453" s="43"/>
    </row>
    <row r="454" spans="1:34">
      <c r="A454" s="43"/>
      <c r="B454" s="43"/>
      <c r="C454" s="43"/>
      <c r="D454" s="43"/>
      <c r="E454" s="43"/>
      <c r="F454" s="43" t="s">
        <v>629</v>
      </c>
      <c r="G454" s="43" t="s">
        <v>1464</v>
      </c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  <c r="AA454" s="43"/>
      <c r="AB454" s="43"/>
      <c r="AC454" s="43"/>
      <c r="AD454" s="43"/>
      <c r="AE454" s="43"/>
      <c r="AF454" s="43"/>
      <c r="AG454" s="43"/>
      <c r="AH454" s="43"/>
    </row>
    <row r="455" spans="1:34">
      <c r="A455" s="43"/>
      <c r="B455" s="43"/>
      <c r="C455" s="43"/>
      <c r="D455" s="43"/>
      <c r="E455" s="43"/>
      <c r="F455" s="43" t="s">
        <v>638</v>
      </c>
      <c r="G455" s="43" t="s">
        <v>1465</v>
      </c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  <c r="AA455" s="43"/>
      <c r="AB455" s="43"/>
      <c r="AC455" s="43"/>
      <c r="AD455" s="43"/>
      <c r="AE455" s="43"/>
      <c r="AF455" s="43"/>
      <c r="AG455" s="43"/>
      <c r="AH455" s="43"/>
    </row>
    <row r="456" spans="1:34">
      <c r="A456" s="43"/>
      <c r="B456" s="43"/>
      <c r="C456" s="43"/>
      <c r="D456" s="43"/>
      <c r="E456" s="43"/>
      <c r="F456" s="43" t="s">
        <v>647</v>
      </c>
      <c r="G456" s="43" t="s">
        <v>1466</v>
      </c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  <c r="AA456" s="43"/>
      <c r="AB456" s="43"/>
      <c r="AC456" s="43"/>
      <c r="AD456" s="43"/>
      <c r="AE456" s="43"/>
      <c r="AF456" s="43"/>
      <c r="AG456" s="43"/>
      <c r="AH456" s="43"/>
    </row>
    <row r="457" spans="1:34">
      <c r="A457" s="43"/>
      <c r="B457" s="43"/>
      <c r="C457" s="43"/>
      <c r="D457" s="43"/>
      <c r="E457" s="43"/>
      <c r="F457" s="43" t="s">
        <v>656</v>
      </c>
      <c r="G457" s="43" t="s">
        <v>1467</v>
      </c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  <c r="AA457" s="43"/>
      <c r="AB457" s="43"/>
      <c r="AC457" s="43"/>
      <c r="AD457" s="43"/>
      <c r="AE457" s="43"/>
      <c r="AF457" s="43"/>
      <c r="AG457" s="43"/>
      <c r="AH457" s="43"/>
    </row>
    <row r="458" spans="1:34">
      <c r="A458" s="43"/>
      <c r="B458" s="43"/>
      <c r="C458" s="43"/>
      <c r="D458" s="43"/>
      <c r="E458" s="43"/>
      <c r="F458" s="43" t="s">
        <v>665</v>
      </c>
      <c r="G458" s="43" t="s">
        <v>1468</v>
      </c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  <c r="AA458" s="43"/>
      <c r="AB458" s="43"/>
      <c r="AC458" s="43"/>
      <c r="AD458" s="43"/>
      <c r="AE458" s="43"/>
      <c r="AF458" s="43"/>
      <c r="AG458" s="43"/>
      <c r="AH458" s="43"/>
    </row>
    <row r="459" spans="1:34">
      <c r="A459" s="43"/>
      <c r="B459" s="43"/>
      <c r="C459" s="43"/>
      <c r="D459" s="43"/>
      <c r="E459" s="43"/>
      <c r="F459" s="43" t="s">
        <v>674</v>
      </c>
      <c r="G459" s="43" t="s">
        <v>1469</v>
      </c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  <c r="AA459" s="43"/>
      <c r="AB459" s="43"/>
      <c r="AC459" s="43"/>
      <c r="AD459" s="43"/>
      <c r="AE459" s="43"/>
      <c r="AF459" s="43"/>
      <c r="AG459" s="43"/>
      <c r="AH459" s="43"/>
    </row>
    <row r="460" spans="1:34">
      <c r="A460" s="43"/>
      <c r="B460" s="43"/>
      <c r="C460" s="43"/>
      <c r="D460" s="43"/>
      <c r="E460" s="43"/>
      <c r="F460" s="43" t="s">
        <v>683</v>
      </c>
      <c r="G460" s="43" t="s">
        <v>1470</v>
      </c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  <c r="AA460" s="43"/>
      <c r="AB460" s="43"/>
      <c r="AC460" s="43"/>
      <c r="AD460" s="43"/>
      <c r="AE460" s="43"/>
      <c r="AF460" s="43"/>
      <c r="AG460" s="43"/>
      <c r="AH460" s="43"/>
    </row>
    <row r="461" spans="1:34">
      <c r="A461" s="43"/>
      <c r="B461" s="43"/>
      <c r="C461" s="43"/>
      <c r="D461" s="43"/>
      <c r="E461" s="43"/>
      <c r="F461" s="43" t="s">
        <v>692</v>
      </c>
      <c r="G461" s="43" t="s">
        <v>1471</v>
      </c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  <c r="AA461" s="43"/>
      <c r="AB461" s="43"/>
      <c r="AC461" s="43"/>
      <c r="AD461" s="43"/>
      <c r="AE461" s="43"/>
      <c r="AF461" s="43"/>
      <c r="AG461" s="43"/>
      <c r="AH461" s="43"/>
    </row>
    <row r="462" spans="1:34">
      <c r="A462" s="43"/>
      <c r="B462" s="43"/>
      <c r="C462" s="43"/>
      <c r="D462" s="43"/>
      <c r="E462" s="43"/>
      <c r="F462" s="43" t="s">
        <v>701</v>
      </c>
      <c r="G462" s="43" t="s">
        <v>1472</v>
      </c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  <c r="AA462" s="43"/>
      <c r="AB462" s="43"/>
      <c r="AC462" s="43"/>
      <c r="AD462" s="43"/>
      <c r="AE462" s="43"/>
      <c r="AF462" s="43"/>
      <c r="AG462" s="43"/>
      <c r="AH462" s="43"/>
    </row>
    <row r="463" spans="1:34">
      <c r="A463" s="43"/>
      <c r="B463" s="43"/>
      <c r="C463" s="43"/>
      <c r="D463" s="43"/>
      <c r="E463" s="43"/>
      <c r="F463" s="43" t="s">
        <v>710</v>
      </c>
      <c r="G463" s="43" t="s">
        <v>1473</v>
      </c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  <c r="AA463" s="43"/>
      <c r="AB463" s="43"/>
      <c r="AC463" s="43"/>
      <c r="AD463" s="43"/>
      <c r="AE463" s="43"/>
      <c r="AF463" s="43"/>
      <c r="AG463" s="43"/>
      <c r="AH463" s="43"/>
    </row>
    <row r="464" spans="1:34">
      <c r="A464" s="43"/>
      <c r="B464" s="43"/>
      <c r="C464" s="43"/>
      <c r="D464" s="43"/>
      <c r="E464" s="43"/>
      <c r="F464" s="43" t="s">
        <v>719</v>
      </c>
      <c r="G464" s="43" t="s">
        <v>1474</v>
      </c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  <c r="AA464" s="43"/>
      <c r="AB464" s="43"/>
      <c r="AC464" s="43"/>
      <c r="AD464" s="43"/>
      <c r="AE464" s="43"/>
      <c r="AF464" s="43"/>
      <c r="AG464" s="43"/>
      <c r="AH464" s="43"/>
    </row>
    <row r="465" spans="1:34">
      <c r="A465" s="43"/>
      <c r="B465" s="43"/>
      <c r="C465" s="43"/>
      <c r="D465" s="43"/>
      <c r="E465" s="43"/>
      <c r="F465" s="43" t="s">
        <v>728</v>
      </c>
      <c r="G465" s="43" t="s">
        <v>1475</v>
      </c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  <c r="AA465" s="43"/>
      <c r="AB465" s="43"/>
      <c r="AC465" s="43"/>
      <c r="AD465" s="43"/>
      <c r="AE465" s="43"/>
      <c r="AF465" s="43"/>
      <c r="AG465" s="43"/>
      <c r="AH465" s="43"/>
    </row>
    <row r="466" spans="1:34">
      <c r="A466" s="43"/>
      <c r="B466" s="43"/>
      <c r="C466" s="43"/>
      <c r="D466" s="43"/>
      <c r="E466" s="43"/>
      <c r="F466" s="43" t="s">
        <v>737</v>
      </c>
      <c r="G466" s="43" t="s">
        <v>1476</v>
      </c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  <c r="AA466" s="43"/>
      <c r="AB466" s="43"/>
      <c r="AC466" s="43"/>
      <c r="AD466" s="43"/>
      <c r="AE466" s="43"/>
      <c r="AF466" s="43"/>
      <c r="AG466" s="43"/>
      <c r="AH466" s="43"/>
    </row>
    <row r="467" spans="1:34">
      <c r="A467" s="43"/>
      <c r="B467" s="43"/>
      <c r="C467" s="43"/>
      <c r="D467" s="43"/>
      <c r="E467" s="43"/>
      <c r="F467" s="43" t="s">
        <v>746</v>
      </c>
      <c r="G467" s="43" t="s">
        <v>1477</v>
      </c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  <c r="AA467" s="43"/>
      <c r="AB467" s="43"/>
      <c r="AC467" s="43"/>
      <c r="AD467" s="43"/>
      <c r="AE467" s="43"/>
      <c r="AF467" s="43"/>
      <c r="AG467" s="43"/>
      <c r="AH467" s="43"/>
    </row>
    <row r="468" spans="1:34">
      <c r="A468" s="43"/>
      <c r="B468" s="43"/>
      <c r="C468" s="43"/>
      <c r="D468" s="43"/>
      <c r="E468" s="43"/>
      <c r="F468" s="43" t="s">
        <v>755</v>
      </c>
      <c r="G468" s="43" t="s">
        <v>1478</v>
      </c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  <c r="AA468" s="43"/>
      <c r="AB468" s="43"/>
      <c r="AC468" s="43"/>
      <c r="AD468" s="43"/>
      <c r="AE468" s="43"/>
      <c r="AF468" s="43"/>
      <c r="AG468" s="43"/>
      <c r="AH468" s="43"/>
    </row>
    <row r="469" spans="1:34">
      <c r="A469" s="43"/>
      <c r="B469" s="43"/>
      <c r="C469" s="43"/>
      <c r="D469" s="43"/>
      <c r="E469" s="43"/>
      <c r="F469" s="43" t="s">
        <v>764</v>
      </c>
      <c r="G469" s="43" t="s">
        <v>1479</v>
      </c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  <c r="AA469" s="43"/>
      <c r="AB469" s="43"/>
      <c r="AC469" s="43"/>
      <c r="AD469" s="43"/>
      <c r="AE469" s="43"/>
      <c r="AF469" s="43"/>
      <c r="AG469" s="43"/>
      <c r="AH469" s="43"/>
    </row>
    <row r="470" spans="1:34">
      <c r="A470" s="43"/>
      <c r="B470" s="43"/>
      <c r="C470" s="43"/>
      <c r="D470" s="43"/>
      <c r="E470" s="43"/>
      <c r="F470" s="43" t="s">
        <v>773</v>
      </c>
      <c r="G470" s="43" t="s">
        <v>1480</v>
      </c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  <c r="AA470" s="43"/>
      <c r="AB470" s="43"/>
      <c r="AC470" s="43"/>
      <c r="AD470" s="43"/>
      <c r="AE470" s="43"/>
      <c r="AF470" s="43"/>
      <c r="AG470" s="43"/>
      <c r="AH470" s="43"/>
    </row>
    <row r="471" spans="1:34">
      <c r="A471" s="43"/>
      <c r="B471" s="43"/>
      <c r="C471" s="43"/>
      <c r="D471" s="43"/>
      <c r="E471" s="43"/>
      <c r="F471" s="43" t="s">
        <v>782</v>
      </c>
      <c r="G471" s="43" t="s">
        <v>1481</v>
      </c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  <c r="AA471" s="43"/>
      <c r="AB471" s="43"/>
      <c r="AC471" s="43"/>
      <c r="AD471" s="43"/>
      <c r="AE471" s="43"/>
      <c r="AF471" s="43"/>
      <c r="AG471" s="43"/>
      <c r="AH471" s="43"/>
    </row>
    <row r="472" spans="1:34">
      <c r="A472" s="43"/>
      <c r="B472" s="43"/>
      <c r="C472" s="43"/>
      <c r="D472" s="43"/>
      <c r="E472" s="43"/>
      <c r="F472" s="43" t="s">
        <v>793</v>
      </c>
      <c r="G472" s="43" t="s">
        <v>1482</v>
      </c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  <c r="AA472" s="43"/>
      <c r="AB472" s="43"/>
      <c r="AC472" s="43"/>
      <c r="AD472" s="43"/>
      <c r="AE472" s="43"/>
      <c r="AF472" s="43"/>
      <c r="AG472" s="43"/>
      <c r="AH472" s="43"/>
    </row>
    <row r="473" spans="1:34">
      <c r="A473" s="43"/>
      <c r="B473" s="43"/>
      <c r="C473" s="43"/>
      <c r="D473" s="43"/>
      <c r="E473" s="43"/>
      <c r="F473" s="43" t="s">
        <v>802</v>
      </c>
      <c r="G473" s="43" t="s">
        <v>1483</v>
      </c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  <c r="AA473" s="43"/>
      <c r="AB473" s="43"/>
      <c r="AC473" s="43"/>
      <c r="AD473" s="43"/>
      <c r="AE473" s="43"/>
      <c r="AF473" s="43"/>
      <c r="AG473" s="43"/>
      <c r="AH473" s="43"/>
    </row>
    <row r="474" spans="1:34">
      <c r="A474" s="43"/>
      <c r="B474" s="43"/>
      <c r="C474" s="43"/>
      <c r="D474" s="43"/>
      <c r="E474" s="43"/>
      <c r="F474" s="43" t="s">
        <v>811</v>
      </c>
      <c r="G474" s="43" t="s">
        <v>1484</v>
      </c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  <c r="AA474" s="43"/>
      <c r="AB474" s="43"/>
      <c r="AC474" s="43"/>
      <c r="AD474" s="43"/>
      <c r="AE474" s="43"/>
      <c r="AF474" s="43"/>
      <c r="AG474" s="43"/>
      <c r="AH474" s="43"/>
    </row>
    <row r="475" spans="1:34">
      <c r="A475" s="43"/>
      <c r="B475" s="43"/>
      <c r="C475" s="43"/>
      <c r="D475" s="43"/>
      <c r="E475" s="43"/>
      <c r="F475" s="43" t="s">
        <v>820</v>
      </c>
      <c r="G475" s="43" t="s">
        <v>1485</v>
      </c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  <c r="AA475" s="43"/>
      <c r="AB475" s="43"/>
      <c r="AC475" s="43"/>
      <c r="AD475" s="43"/>
      <c r="AE475" s="43"/>
      <c r="AF475" s="43"/>
      <c r="AG475" s="43"/>
      <c r="AH475" s="43"/>
    </row>
    <row r="476" spans="1:34">
      <c r="A476" s="43"/>
      <c r="B476" s="43"/>
      <c r="C476" s="43"/>
      <c r="D476" s="43"/>
      <c r="E476" s="43"/>
      <c r="F476" s="43" t="s">
        <v>829</v>
      </c>
      <c r="G476" s="43" t="s">
        <v>1486</v>
      </c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  <c r="AA476" s="43"/>
      <c r="AB476" s="43"/>
      <c r="AC476" s="43"/>
      <c r="AD476" s="43"/>
      <c r="AE476" s="43"/>
      <c r="AF476" s="43"/>
      <c r="AG476" s="43"/>
      <c r="AH476" s="43"/>
    </row>
    <row r="477" spans="1:34">
      <c r="A477" s="43"/>
      <c r="B477" s="43"/>
      <c r="C477" s="43"/>
      <c r="D477" s="43"/>
      <c r="E477" s="43"/>
      <c r="F477" s="43" t="s">
        <v>838</v>
      </c>
      <c r="G477" s="43" t="s">
        <v>1487</v>
      </c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  <c r="AA477" s="43"/>
      <c r="AB477" s="43"/>
      <c r="AC477" s="43"/>
      <c r="AD477" s="43"/>
      <c r="AE477" s="43"/>
      <c r="AF477" s="43"/>
      <c r="AG477" s="43"/>
      <c r="AH477" s="43"/>
    </row>
    <row r="478" spans="1:34">
      <c r="A478" s="43"/>
      <c r="B478" s="43"/>
      <c r="C478" s="43"/>
      <c r="D478" s="43"/>
      <c r="E478" s="43"/>
      <c r="F478" s="43" t="s">
        <v>849</v>
      </c>
      <c r="G478" s="43" t="s">
        <v>1488</v>
      </c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  <c r="AA478" s="43"/>
      <c r="AB478" s="43"/>
      <c r="AC478" s="43"/>
      <c r="AD478" s="43"/>
      <c r="AE478" s="43"/>
      <c r="AF478" s="43"/>
      <c r="AG478" s="43"/>
      <c r="AH478" s="43"/>
    </row>
    <row r="479" spans="1:34">
      <c r="A479" s="43"/>
      <c r="B479" s="43"/>
      <c r="C479" s="43"/>
      <c r="D479" s="43"/>
      <c r="E479" s="43"/>
      <c r="F479" s="43" t="s">
        <v>858</v>
      </c>
      <c r="G479" s="43" t="s">
        <v>1489</v>
      </c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  <c r="AA479" s="43"/>
      <c r="AB479" s="43"/>
      <c r="AC479" s="43"/>
      <c r="AD479" s="43"/>
      <c r="AE479" s="43"/>
      <c r="AF479" s="43"/>
      <c r="AG479" s="43"/>
      <c r="AH479" s="43"/>
    </row>
    <row r="480" spans="1:34">
      <c r="A480" s="43"/>
      <c r="B480" s="43"/>
      <c r="C480" s="43"/>
      <c r="D480" s="43"/>
      <c r="E480" s="43"/>
      <c r="F480" s="43" t="s">
        <v>867</v>
      </c>
      <c r="G480" s="43" t="s">
        <v>1490</v>
      </c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  <c r="AA480" s="43"/>
      <c r="AB480" s="43"/>
      <c r="AC480" s="43"/>
      <c r="AD480" s="43"/>
      <c r="AE480" s="43"/>
      <c r="AF480" s="43"/>
      <c r="AG480" s="43"/>
      <c r="AH480" s="43"/>
    </row>
    <row r="481" spans="1:34">
      <c r="A481" s="43"/>
      <c r="B481" s="43"/>
      <c r="C481" s="43"/>
      <c r="D481" s="43"/>
      <c r="E481" s="43"/>
      <c r="F481" s="43" t="s">
        <v>876</v>
      </c>
      <c r="G481" s="43" t="s">
        <v>1491</v>
      </c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  <c r="AA481" s="43"/>
      <c r="AB481" s="43"/>
      <c r="AC481" s="43"/>
      <c r="AD481" s="43"/>
      <c r="AE481" s="43"/>
      <c r="AF481" s="43"/>
      <c r="AG481" s="43"/>
      <c r="AH481" s="43"/>
    </row>
    <row r="482" spans="1:34">
      <c r="A482" s="43"/>
      <c r="B482" s="43"/>
      <c r="C482" s="43"/>
      <c r="D482" s="43"/>
      <c r="E482" s="43"/>
      <c r="F482" s="43" t="s">
        <v>885</v>
      </c>
      <c r="G482" s="43" t="s">
        <v>1492</v>
      </c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  <c r="AA482" s="43"/>
      <c r="AB482" s="43"/>
      <c r="AC482" s="43"/>
      <c r="AD482" s="43"/>
      <c r="AE482" s="43"/>
      <c r="AF482" s="43"/>
      <c r="AG482" s="43"/>
      <c r="AH482" s="43"/>
    </row>
    <row r="483" spans="1:34">
      <c r="A483" s="43"/>
      <c r="B483" s="43"/>
      <c r="C483" s="43"/>
      <c r="D483" s="43"/>
      <c r="E483" s="43"/>
      <c r="F483" s="43" t="s">
        <v>894</v>
      </c>
      <c r="G483" s="43" t="s">
        <v>1493</v>
      </c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  <c r="AA483" s="43"/>
      <c r="AB483" s="43"/>
      <c r="AC483" s="43"/>
      <c r="AD483" s="43"/>
      <c r="AE483" s="43"/>
      <c r="AF483" s="43"/>
      <c r="AG483" s="43"/>
      <c r="AH483" s="43"/>
    </row>
    <row r="484" spans="1:34">
      <c r="A484" s="43"/>
      <c r="B484" s="43"/>
      <c r="C484" s="43"/>
      <c r="D484" s="43"/>
      <c r="E484" s="43"/>
      <c r="F484" s="43" t="s">
        <v>903</v>
      </c>
      <c r="G484" s="43" t="s">
        <v>1494</v>
      </c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  <c r="AA484" s="43"/>
      <c r="AB484" s="43"/>
      <c r="AC484" s="43"/>
      <c r="AD484" s="43"/>
      <c r="AE484" s="43"/>
      <c r="AF484" s="43"/>
      <c r="AG484" s="43"/>
      <c r="AH484" s="43"/>
    </row>
    <row r="485" spans="1:34">
      <c r="A485" s="43"/>
      <c r="B485" s="43"/>
      <c r="C485" s="43"/>
      <c r="D485" s="43"/>
      <c r="E485" s="43"/>
      <c r="F485" s="43" t="s">
        <v>912</v>
      </c>
      <c r="G485" s="43" t="s">
        <v>1495</v>
      </c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  <c r="AA485" s="43"/>
      <c r="AB485" s="43"/>
      <c r="AC485" s="43"/>
      <c r="AD485" s="43"/>
      <c r="AE485" s="43"/>
      <c r="AF485" s="43"/>
      <c r="AG485" s="43"/>
      <c r="AH485" s="43"/>
    </row>
    <row r="486" spans="1:34">
      <c r="A486" s="43"/>
      <c r="B486" s="43"/>
      <c r="C486" s="43"/>
      <c r="D486" s="43"/>
      <c r="E486" s="43"/>
      <c r="F486" s="43" t="s">
        <v>921</v>
      </c>
      <c r="G486" s="43" t="s">
        <v>1496</v>
      </c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  <c r="AA486" s="43"/>
      <c r="AB486" s="43"/>
      <c r="AC486" s="43"/>
      <c r="AD486" s="43"/>
      <c r="AE486" s="43"/>
      <c r="AF486" s="43"/>
      <c r="AG486" s="43"/>
      <c r="AH486" s="43"/>
    </row>
    <row r="487" spans="1:34">
      <c r="A487" s="43"/>
      <c r="B487" s="43"/>
      <c r="C487" s="43"/>
      <c r="D487" s="43"/>
      <c r="E487" s="43"/>
      <c r="F487" s="43" t="s">
        <v>930</v>
      </c>
      <c r="G487" s="43" t="s">
        <v>1497</v>
      </c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  <c r="AA487" s="43"/>
      <c r="AB487" s="43"/>
      <c r="AC487" s="43"/>
      <c r="AD487" s="43"/>
      <c r="AE487" s="43"/>
      <c r="AF487" s="43"/>
      <c r="AG487" s="43"/>
      <c r="AH487" s="43"/>
    </row>
    <row r="488" spans="1:34">
      <c r="A488" s="43"/>
      <c r="B488" s="43"/>
      <c r="C488" s="43"/>
      <c r="D488" s="43"/>
      <c r="E488" s="43"/>
      <c r="F488" s="43" t="s">
        <v>939</v>
      </c>
      <c r="G488" s="43" t="s">
        <v>1498</v>
      </c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  <c r="AA488" s="43"/>
      <c r="AB488" s="43"/>
      <c r="AC488" s="43"/>
      <c r="AD488" s="43"/>
      <c r="AE488" s="43"/>
      <c r="AF488" s="43"/>
      <c r="AG488" s="43"/>
      <c r="AH488" s="43"/>
    </row>
    <row r="489" spans="1:34">
      <c r="A489" s="43"/>
      <c r="B489" s="43"/>
      <c r="C489" s="43"/>
      <c r="D489" s="43"/>
      <c r="E489" s="43"/>
      <c r="F489" s="43" t="s">
        <v>948</v>
      </c>
      <c r="G489" s="43" t="s">
        <v>1499</v>
      </c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  <c r="AA489" s="43"/>
      <c r="AB489" s="43"/>
      <c r="AC489" s="43"/>
      <c r="AD489" s="43"/>
      <c r="AE489" s="43"/>
      <c r="AF489" s="43"/>
      <c r="AG489" s="43"/>
      <c r="AH489" s="43"/>
    </row>
    <row r="490" spans="1:34">
      <c r="A490" s="43"/>
      <c r="B490" s="43"/>
      <c r="C490" s="43"/>
      <c r="D490" s="43"/>
      <c r="E490" s="43"/>
      <c r="F490" s="43" t="s">
        <v>957</v>
      </c>
      <c r="G490" s="43" t="s">
        <v>1500</v>
      </c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  <c r="AA490" s="43"/>
      <c r="AB490" s="43"/>
      <c r="AC490" s="43"/>
      <c r="AD490" s="43"/>
      <c r="AE490" s="43"/>
      <c r="AF490" s="43"/>
      <c r="AG490" s="43"/>
      <c r="AH490" s="43"/>
    </row>
    <row r="491" spans="1:34">
      <c r="A491" s="43"/>
      <c r="B491" s="43"/>
      <c r="C491" s="43"/>
      <c r="D491" s="43"/>
      <c r="E491" s="43"/>
      <c r="F491" s="43" t="s">
        <v>966</v>
      </c>
      <c r="G491" s="43" t="s">
        <v>1501</v>
      </c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  <c r="AA491" s="43"/>
      <c r="AB491" s="43"/>
      <c r="AC491" s="43"/>
      <c r="AD491" s="43"/>
      <c r="AE491" s="43"/>
      <c r="AF491" s="43"/>
      <c r="AG491" s="43"/>
      <c r="AH491" s="43"/>
    </row>
    <row r="492" spans="1:34">
      <c r="A492" s="43"/>
      <c r="B492" s="43"/>
      <c r="C492" s="43"/>
      <c r="D492" s="43"/>
      <c r="E492" s="43"/>
      <c r="F492" s="43" t="s">
        <v>975</v>
      </c>
      <c r="G492" s="43" t="s">
        <v>1502</v>
      </c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  <c r="AA492" s="43"/>
      <c r="AB492" s="43"/>
      <c r="AC492" s="43"/>
      <c r="AD492" s="43"/>
      <c r="AE492" s="43"/>
      <c r="AF492" s="43"/>
      <c r="AG492" s="43"/>
      <c r="AH492" s="43"/>
    </row>
    <row r="493" spans="1:34">
      <c r="A493" s="43"/>
      <c r="B493" s="43"/>
      <c r="C493" s="43"/>
      <c r="D493" s="43"/>
      <c r="E493" s="43"/>
      <c r="F493" s="43" t="s">
        <v>984</v>
      </c>
      <c r="G493" s="43" t="s">
        <v>1503</v>
      </c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  <c r="AA493" s="43"/>
      <c r="AB493" s="43"/>
      <c r="AC493" s="43"/>
      <c r="AD493" s="43"/>
      <c r="AE493" s="43"/>
      <c r="AF493" s="43"/>
      <c r="AG493" s="43"/>
      <c r="AH493" s="43"/>
    </row>
    <row r="494" spans="1:34">
      <c r="A494" s="43"/>
      <c r="B494" s="43"/>
      <c r="C494" s="43"/>
      <c r="D494" s="43"/>
      <c r="E494" s="43"/>
      <c r="F494" s="43" t="s">
        <v>993</v>
      </c>
      <c r="G494" s="43" t="s">
        <v>1504</v>
      </c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  <c r="AA494" s="43"/>
      <c r="AB494" s="43"/>
      <c r="AC494" s="43"/>
      <c r="AD494" s="43"/>
      <c r="AE494" s="43"/>
      <c r="AF494" s="43"/>
      <c r="AG494" s="43"/>
      <c r="AH494" s="43"/>
    </row>
    <row r="495" spans="1:34">
      <c r="A495" s="43"/>
      <c r="B495" s="43"/>
      <c r="C495" s="43"/>
      <c r="D495" s="43"/>
      <c r="E495" s="43"/>
      <c r="F495" s="43" t="s">
        <v>1002</v>
      </c>
      <c r="G495" s="43" t="s">
        <v>1505</v>
      </c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  <c r="AA495" s="43"/>
      <c r="AB495" s="43"/>
      <c r="AC495" s="43"/>
      <c r="AD495" s="43"/>
      <c r="AE495" s="43"/>
      <c r="AF495" s="43"/>
      <c r="AG495" s="43"/>
      <c r="AH495" s="43"/>
    </row>
    <row r="496" spans="1:34">
      <c r="A496" s="43"/>
      <c r="B496" s="43"/>
      <c r="C496" s="43"/>
      <c r="D496" s="43"/>
      <c r="E496" s="43"/>
      <c r="F496" s="43" t="s">
        <v>1011</v>
      </c>
      <c r="G496" s="43" t="s">
        <v>1506</v>
      </c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  <c r="AA496" s="43"/>
      <c r="AB496" s="43"/>
      <c r="AC496" s="43"/>
      <c r="AD496" s="43"/>
      <c r="AE496" s="43"/>
      <c r="AF496" s="43"/>
      <c r="AG496" s="43"/>
      <c r="AH496" s="43"/>
    </row>
    <row r="497" spans="1:34">
      <c r="A497" s="43"/>
      <c r="B497" s="43"/>
      <c r="C497" s="43"/>
      <c r="D497" s="43"/>
      <c r="E497" s="43"/>
      <c r="F497" s="43" t="s">
        <v>1020</v>
      </c>
      <c r="G497" s="43" t="s">
        <v>1507</v>
      </c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  <c r="AA497" s="43"/>
      <c r="AB497" s="43"/>
      <c r="AC497" s="43"/>
      <c r="AD497" s="43"/>
      <c r="AE497" s="43"/>
      <c r="AF497" s="43"/>
      <c r="AG497" s="43"/>
      <c r="AH497" s="43"/>
    </row>
    <row r="498" spans="1:34">
      <c r="A498" s="43"/>
      <c r="B498" s="43"/>
      <c r="C498" s="43"/>
      <c r="D498" s="43"/>
      <c r="E498" s="43"/>
      <c r="F498" s="43" t="s">
        <v>1029</v>
      </c>
      <c r="G498" s="43" t="s">
        <v>1508</v>
      </c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  <c r="AA498" s="43"/>
      <c r="AB498" s="43"/>
      <c r="AC498" s="43"/>
      <c r="AD498" s="43"/>
      <c r="AE498" s="43"/>
      <c r="AF498" s="43"/>
      <c r="AG498" s="43"/>
      <c r="AH498" s="43"/>
    </row>
    <row r="499" spans="1:34">
      <c r="A499" s="43"/>
      <c r="B499" s="43"/>
      <c r="C499" s="43"/>
      <c r="D499" s="43"/>
      <c r="E499" s="43"/>
      <c r="F499" s="43" t="s">
        <v>1038</v>
      </c>
      <c r="G499" s="43" t="s">
        <v>1509</v>
      </c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  <c r="AA499" s="43"/>
      <c r="AB499" s="43"/>
      <c r="AC499" s="43"/>
      <c r="AD499" s="43"/>
      <c r="AE499" s="43"/>
      <c r="AF499" s="43"/>
      <c r="AG499" s="43"/>
      <c r="AH499" s="43"/>
    </row>
    <row r="500" spans="1:34">
      <c r="A500" s="43"/>
      <c r="B500" s="43"/>
      <c r="C500" s="43"/>
      <c r="D500" s="43"/>
      <c r="E500" s="43"/>
      <c r="F500" s="43" t="s">
        <v>1047</v>
      </c>
      <c r="G500" s="43" t="s">
        <v>1510</v>
      </c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  <c r="AA500" s="43"/>
      <c r="AB500" s="43"/>
      <c r="AC500" s="43"/>
      <c r="AD500" s="43"/>
      <c r="AE500" s="43"/>
      <c r="AF500" s="43"/>
      <c r="AG500" s="43"/>
      <c r="AH500" s="43"/>
    </row>
    <row r="501" spans="1:34">
      <c r="A501" s="43"/>
      <c r="B501" s="43"/>
      <c r="C501" s="43"/>
      <c r="D501" s="43"/>
      <c r="E501" s="43"/>
      <c r="F501" s="43" t="s">
        <v>1056</v>
      </c>
      <c r="G501" s="43" t="s">
        <v>1511</v>
      </c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  <c r="AA501" s="43"/>
      <c r="AB501" s="43"/>
      <c r="AC501" s="43"/>
      <c r="AD501" s="43"/>
      <c r="AE501" s="43"/>
      <c r="AF501" s="43"/>
      <c r="AG501" s="43"/>
      <c r="AH501" s="43"/>
    </row>
    <row r="502" spans="1:34">
      <c r="A502" s="43"/>
      <c r="B502" s="43"/>
      <c r="C502" s="43"/>
      <c r="D502" s="43"/>
      <c r="E502" s="43"/>
      <c r="F502" s="43" t="s">
        <v>1065</v>
      </c>
      <c r="G502" s="43" t="s">
        <v>1512</v>
      </c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  <c r="AA502" s="43"/>
      <c r="AB502" s="43"/>
      <c r="AC502" s="43"/>
      <c r="AD502" s="43"/>
      <c r="AE502" s="43"/>
      <c r="AF502" s="43"/>
      <c r="AG502" s="43"/>
      <c r="AH502" s="43"/>
    </row>
    <row r="503" spans="1:34">
      <c r="A503" s="43"/>
      <c r="B503" s="43"/>
      <c r="C503" s="43"/>
      <c r="D503" s="43"/>
      <c r="E503" s="43"/>
      <c r="F503" s="43" t="s">
        <v>1074</v>
      </c>
      <c r="G503" s="43" t="s">
        <v>1513</v>
      </c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  <c r="AA503" s="43"/>
      <c r="AB503" s="43"/>
      <c r="AC503" s="43"/>
      <c r="AD503" s="43"/>
      <c r="AE503" s="43"/>
      <c r="AF503" s="43"/>
      <c r="AG503" s="43"/>
      <c r="AH503" s="43"/>
    </row>
    <row r="504" spans="1:34">
      <c r="A504" s="43"/>
      <c r="B504" s="43"/>
      <c r="C504" s="43"/>
      <c r="D504" s="43"/>
      <c r="E504" s="43"/>
      <c r="F504" s="43" t="s">
        <v>1083</v>
      </c>
      <c r="G504" s="43" t="s">
        <v>1514</v>
      </c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  <c r="AA504" s="43"/>
      <c r="AB504" s="43"/>
      <c r="AC504" s="43"/>
      <c r="AD504" s="43"/>
      <c r="AE504" s="43"/>
      <c r="AF504" s="43"/>
      <c r="AG504" s="43"/>
      <c r="AH504" s="43"/>
    </row>
    <row r="505" spans="1:34">
      <c r="A505" s="43"/>
      <c r="B505" s="43"/>
      <c r="C505" s="43"/>
      <c r="D505" s="43"/>
      <c r="E505" s="43"/>
      <c r="F505" s="43" t="s">
        <v>1092</v>
      </c>
      <c r="G505" s="43" t="s">
        <v>1515</v>
      </c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  <c r="AA505" s="43"/>
      <c r="AB505" s="43"/>
      <c r="AC505" s="43"/>
      <c r="AD505" s="43"/>
      <c r="AE505" s="43"/>
      <c r="AF505" s="43"/>
      <c r="AG505" s="43"/>
      <c r="AH505" s="43"/>
    </row>
    <row r="506" spans="1:34">
      <c r="A506" s="43"/>
      <c r="B506" s="43"/>
      <c r="C506" s="43"/>
      <c r="D506" s="43"/>
      <c r="E506" s="43"/>
      <c r="F506" s="43" t="s">
        <v>1101</v>
      </c>
      <c r="G506" s="43" t="s">
        <v>1516</v>
      </c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  <c r="AA506" s="43"/>
      <c r="AB506" s="43"/>
      <c r="AC506" s="43"/>
      <c r="AD506" s="43"/>
      <c r="AE506" s="43"/>
      <c r="AF506" s="43"/>
      <c r="AG506" s="43"/>
      <c r="AH506" s="43"/>
    </row>
    <row r="507" spans="1:34">
      <c r="A507" s="43"/>
      <c r="B507" s="43"/>
      <c r="C507" s="43"/>
      <c r="D507" s="43"/>
      <c r="E507" s="43"/>
      <c r="F507" s="43" t="s">
        <v>1110</v>
      </c>
      <c r="G507" s="43" t="s">
        <v>1517</v>
      </c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  <c r="AA507" s="43"/>
      <c r="AB507" s="43"/>
      <c r="AC507" s="43"/>
      <c r="AD507" s="43"/>
      <c r="AE507" s="43"/>
      <c r="AF507" s="43"/>
      <c r="AG507" s="43"/>
      <c r="AH507" s="43"/>
    </row>
    <row r="508" spans="1:34">
      <c r="A508" s="43"/>
      <c r="B508" s="43"/>
      <c r="C508" s="43"/>
      <c r="D508" s="43"/>
      <c r="E508" s="43"/>
      <c r="F508" s="43" t="s">
        <v>227</v>
      </c>
      <c r="G508" s="43" t="s">
        <v>1518</v>
      </c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  <c r="AA508" s="43"/>
      <c r="AB508" s="43"/>
      <c r="AC508" s="43"/>
      <c r="AD508" s="43"/>
      <c r="AE508" s="43"/>
      <c r="AF508" s="43"/>
      <c r="AG508" s="43"/>
      <c r="AH508" s="43"/>
    </row>
    <row r="509" spans="1:34">
      <c r="A509" s="43"/>
      <c r="B509" s="43"/>
      <c r="C509" s="43"/>
      <c r="D509" s="43"/>
      <c r="E509" s="43"/>
      <c r="F509" s="43" t="s">
        <v>240</v>
      </c>
      <c r="G509" s="43" t="s">
        <v>1519</v>
      </c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  <c r="AA509" s="43"/>
      <c r="AB509" s="43"/>
      <c r="AC509" s="43"/>
      <c r="AD509" s="43"/>
      <c r="AE509" s="43"/>
      <c r="AF509" s="43"/>
      <c r="AG509" s="43"/>
      <c r="AH509" s="43"/>
    </row>
    <row r="510" spans="1:34">
      <c r="A510" s="43"/>
      <c r="B510" s="43"/>
      <c r="C510" s="43"/>
      <c r="D510" s="43"/>
      <c r="E510" s="43"/>
      <c r="F510" s="43" t="s">
        <v>253</v>
      </c>
      <c r="G510" s="43" t="s">
        <v>1520</v>
      </c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  <c r="AA510" s="43"/>
      <c r="AB510" s="43"/>
      <c r="AC510" s="43"/>
      <c r="AD510" s="43"/>
      <c r="AE510" s="43"/>
      <c r="AF510" s="43"/>
      <c r="AG510" s="43"/>
      <c r="AH510" s="43"/>
    </row>
    <row r="511" spans="1:34">
      <c r="A511" s="43"/>
      <c r="B511" s="43"/>
      <c r="C511" s="43"/>
      <c r="D511" s="43"/>
      <c r="E511" s="43"/>
      <c r="F511" s="43" t="s">
        <v>266</v>
      </c>
      <c r="G511" s="43" t="s">
        <v>1521</v>
      </c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  <c r="AA511" s="43"/>
      <c r="AB511" s="43"/>
      <c r="AC511" s="43"/>
      <c r="AD511" s="43"/>
      <c r="AE511" s="43"/>
      <c r="AF511" s="43"/>
      <c r="AG511" s="43"/>
      <c r="AH511" s="43"/>
    </row>
    <row r="512" spans="1:34">
      <c r="A512" s="43"/>
      <c r="B512" s="43"/>
      <c r="C512" s="43"/>
      <c r="D512" s="43"/>
      <c r="E512" s="43"/>
      <c r="F512" s="43" t="s">
        <v>278</v>
      </c>
      <c r="G512" s="43" t="s">
        <v>1522</v>
      </c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  <c r="AA512" s="43"/>
      <c r="AB512" s="43"/>
      <c r="AC512" s="43"/>
      <c r="AD512" s="43"/>
      <c r="AE512" s="43"/>
      <c r="AF512" s="43"/>
      <c r="AG512" s="43"/>
      <c r="AH512" s="43"/>
    </row>
    <row r="513" spans="1:34">
      <c r="A513" s="43"/>
      <c r="B513" s="43"/>
      <c r="C513" s="43"/>
      <c r="D513" s="43"/>
      <c r="E513" s="43"/>
      <c r="F513" s="43" t="s">
        <v>289</v>
      </c>
      <c r="G513" s="43" t="s">
        <v>1523</v>
      </c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  <c r="AA513" s="43"/>
      <c r="AB513" s="43"/>
      <c r="AC513" s="43"/>
      <c r="AD513" s="43"/>
      <c r="AE513" s="43"/>
      <c r="AF513" s="43"/>
      <c r="AG513" s="43"/>
      <c r="AH513" s="43"/>
    </row>
    <row r="514" spans="1:34">
      <c r="A514" s="43"/>
      <c r="B514" s="43"/>
      <c r="C514" s="43"/>
      <c r="D514" s="43"/>
      <c r="E514" s="43"/>
      <c r="F514" s="43" t="s">
        <v>299</v>
      </c>
      <c r="G514" s="43" t="s">
        <v>1524</v>
      </c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  <c r="AA514" s="43"/>
      <c r="AB514" s="43"/>
      <c r="AC514" s="43"/>
      <c r="AD514" s="43"/>
      <c r="AE514" s="43"/>
      <c r="AF514" s="43"/>
      <c r="AG514" s="43"/>
      <c r="AH514" s="43"/>
    </row>
    <row r="515" spans="1:34">
      <c r="A515" s="43"/>
      <c r="B515" s="43"/>
      <c r="C515" s="43"/>
      <c r="D515" s="43"/>
      <c r="E515" s="43"/>
      <c r="F515" s="43" t="s">
        <v>309</v>
      </c>
      <c r="G515" s="43" t="s">
        <v>1525</v>
      </c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  <c r="AA515" s="43"/>
      <c r="AB515" s="43"/>
      <c r="AC515" s="43"/>
      <c r="AD515" s="43"/>
      <c r="AE515" s="43"/>
      <c r="AF515" s="43"/>
      <c r="AG515" s="43"/>
      <c r="AH515" s="43"/>
    </row>
    <row r="516" spans="1:34">
      <c r="A516" s="43"/>
      <c r="B516" s="43"/>
      <c r="C516" s="43"/>
      <c r="D516" s="43"/>
      <c r="E516" s="43"/>
      <c r="F516" s="43" t="s">
        <v>318</v>
      </c>
      <c r="G516" s="43" t="s">
        <v>1526</v>
      </c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  <c r="AA516" s="43"/>
      <c r="AB516" s="43"/>
      <c r="AC516" s="43"/>
      <c r="AD516" s="43"/>
      <c r="AE516" s="43"/>
      <c r="AF516" s="43"/>
      <c r="AG516" s="43"/>
      <c r="AH516" s="43"/>
    </row>
    <row r="517" spans="1:34">
      <c r="A517" s="43"/>
      <c r="B517" s="43"/>
      <c r="C517" s="43"/>
      <c r="D517" s="43"/>
      <c r="E517" s="43"/>
      <c r="F517" s="43" t="s">
        <v>327</v>
      </c>
      <c r="G517" s="43" t="s">
        <v>1527</v>
      </c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  <c r="AA517" s="43"/>
      <c r="AB517" s="43"/>
      <c r="AC517" s="43"/>
      <c r="AD517" s="43"/>
      <c r="AE517" s="43"/>
      <c r="AF517" s="43"/>
      <c r="AG517" s="43"/>
      <c r="AH517" s="43"/>
    </row>
    <row r="518" spans="1:34">
      <c r="A518" s="43"/>
      <c r="B518" s="43"/>
      <c r="C518" s="43"/>
      <c r="D518" s="43"/>
      <c r="E518" s="43"/>
      <c r="F518" s="43" t="s">
        <v>336</v>
      </c>
      <c r="G518" s="43" t="s">
        <v>1528</v>
      </c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  <c r="AA518" s="43"/>
      <c r="AB518" s="43"/>
      <c r="AC518" s="43"/>
      <c r="AD518" s="43"/>
      <c r="AE518" s="43"/>
      <c r="AF518" s="43"/>
      <c r="AG518" s="43"/>
      <c r="AH518" s="43"/>
    </row>
    <row r="519" spans="1:34">
      <c r="A519" s="43"/>
      <c r="B519" s="43"/>
      <c r="C519" s="43"/>
      <c r="D519" s="43"/>
      <c r="E519" s="43"/>
      <c r="F519" s="43" t="s">
        <v>346</v>
      </c>
      <c r="G519" s="43" t="s">
        <v>1529</v>
      </c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  <c r="AA519" s="43"/>
      <c r="AB519" s="43"/>
      <c r="AC519" s="43"/>
      <c r="AD519" s="43"/>
      <c r="AE519" s="43"/>
      <c r="AF519" s="43"/>
      <c r="AG519" s="43"/>
      <c r="AH519" s="43"/>
    </row>
    <row r="520" spans="1:34">
      <c r="A520" s="43"/>
      <c r="B520" s="43"/>
      <c r="C520" s="43"/>
      <c r="D520" s="43"/>
      <c r="E520" s="43"/>
      <c r="F520" s="43" t="s">
        <v>356</v>
      </c>
      <c r="G520" s="43" t="s">
        <v>1530</v>
      </c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  <c r="AA520" s="43"/>
      <c r="AB520" s="43"/>
      <c r="AC520" s="43"/>
      <c r="AD520" s="43"/>
      <c r="AE520" s="43"/>
      <c r="AF520" s="43"/>
      <c r="AG520" s="43"/>
      <c r="AH520" s="43"/>
    </row>
    <row r="521" spans="1:34">
      <c r="A521" s="43"/>
      <c r="B521" s="43"/>
      <c r="C521" s="43"/>
      <c r="D521" s="43"/>
      <c r="E521" s="43"/>
      <c r="F521" s="43" t="s">
        <v>367</v>
      </c>
      <c r="G521" s="43" t="s">
        <v>1531</v>
      </c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  <c r="AA521" s="43"/>
      <c r="AB521" s="43"/>
      <c r="AC521" s="43"/>
      <c r="AD521" s="43"/>
      <c r="AE521" s="43"/>
      <c r="AF521" s="43"/>
      <c r="AG521" s="43"/>
      <c r="AH521" s="43"/>
    </row>
    <row r="522" spans="1:34">
      <c r="A522" s="43"/>
      <c r="B522" s="43"/>
      <c r="C522" s="43"/>
      <c r="D522" s="43"/>
      <c r="E522" s="43"/>
      <c r="F522" s="43" t="s">
        <v>376</v>
      </c>
      <c r="G522" s="43" t="s">
        <v>1532</v>
      </c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  <c r="AA522" s="43"/>
      <c r="AB522" s="43"/>
      <c r="AC522" s="43"/>
      <c r="AD522" s="43"/>
      <c r="AE522" s="43"/>
      <c r="AF522" s="43"/>
      <c r="AG522" s="43"/>
      <c r="AH522" s="43"/>
    </row>
    <row r="523" spans="1:34">
      <c r="A523" s="43"/>
      <c r="B523" s="43"/>
      <c r="C523" s="43"/>
      <c r="D523" s="43"/>
      <c r="E523" s="43"/>
      <c r="F523" s="43" t="s">
        <v>385</v>
      </c>
      <c r="G523" s="43" t="s">
        <v>1533</v>
      </c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  <c r="AA523" s="43"/>
      <c r="AB523" s="43"/>
      <c r="AC523" s="43"/>
      <c r="AD523" s="43"/>
      <c r="AE523" s="43"/>
      <c r="AF523" s="43"/>
      <c r="AG523" s="43"/>
      <c r="AH523" s="43"/>
    </row>
    <row r="524" spans="1:34">
      <c r="A524" s="43"/>
      <c r="B524" s="43"/>
      <c r="C524" s="43"/>
      <c r="D524" s="43"/>
      <c r="E524" s="43"/>
      <c r="F524" s="43" t="s">
        <v>394</v>
      </c>
      <c r="G524" s="43" t="s">
        <v>1534</v>
      </c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  <c r="AA524" s="43"/>
      <c r="AB524" s="43"/>
      <c r="AC524" s="43"/>
      <c r="AD524" s="43"/>
      <c r="AE524" s="43"/>
      <c r="AF524" s="43"/>
      <c r="AG524" s="43"/>
      <c r="AH524" s="43"/>
    </row>
    <row r="525" spans="1:34">
      <c r="A525" s="43"/>
      <c r="B525" s="43"/>
      <c r="C525" s="43"/>
      <c r="D525" s="43"/>
      <c r="E525" s="43"/>
      <c r="F525" s="43" t="s">
        <v>403</v>
      </c>
      <c r="G525" s="43" t="s">
        <v>1535</v>
      </c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  <c r="AA525" s="43"/>
      <c r="AB525" s="43"/>
      <c r="AC525" s="43"/>
      <c r="AD525" s="43"/>
      <c r="AE525" s="43"/>
      <c r="AF525" s="43"/>
      <c r="AG525" s="43"/>
      <c r="AH525" s="43"/>
    </row>
    <row r="526" spans="1:34">
      <c r="A526" s="43"/>
      <c r="B526" s="43"/>
      <c r="C526" s="43"/>
      <c r="D526" s="43"/>
      <c r="E526" s="43"/>
      <c r="F526" s="43" t="s">
        <v>413</v>
      </c>
      <c r="G526" s="43" t="s">
        <v>1536</v>
      </c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  <c r="AA526" s="43"/>
      <c r="AB526" s="43"/>
      <c r="AC526" s="43"/>
      <c r="AD526" s="43"/>
      <c r="AE526" s="43"/>
      <c r="AF526" s="43"/>
      <c r="AG526" s="43"/>
      <c r="AH526" s="43"/>
    </row>
    <row r="527" spans="1:34">
      <c r="A527" s="43"/>
      <c r="B527" s="43"/>
      <c r="C527" s="43"/>
      <c r="D527" s="43"/>
      <c r="E527" s="43"/>
      <c r="F527" s="43" t="s">
        <v>423</v>
      </c>
      <c r="G527" s="43" t="s">
        <v>1537</v>
      </c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  <c r="AA527" s="43"/>
      <c r="AB527" s="43"/>
      <c r="AC527" s="43"/>
      <c r="AD527" s="43"/>
      <c r="AE527" s="43"/>
      <c r="AF527" s="43"/>
      <c r="AG527" s="43"/>
      <c r="AH527" s="43"/>
    </row>
    <row r="528" spans="1:34">
      <c r="A528" s="43"/>
      <c r="B528" s="43"/>
      <c r="C528" s="43"/>
      <c r="D528" s="43"/>
      <c r="E528" s="43"/>
      <c r="F528" s="43" t="s">
        <v>432</v>
      </c>
      <c r="G528" s="43" t="s">
        <v>1538</v>
      </c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  <c r="AA528" s="43"/>
      <c r="AB528" s="43"/>
      <c r="AC528" s="43"/>
      <c r="AD528" s="43"/>
      <c r="AE528" s="43"/>
      <c r="AF528" s="43"/>
      <c r="AG528" s="43"/>
      <c r="AH528" s="43"/>
    </row>
    <row r="529" spans="1:34">
      <c r="A529" s="43"/>
      <c r="B529" s="43"/>
      <c r="C529" s="43"/>
      <c r="D529" s="43"/>
      <c r="E529" s="43"/>
      <c r="F529" s="43" t="s">
        <v>441</v>
      </c>
      <c r="G529" s="43" t="s">
        <v>1539</v>
      </c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  <c r="AA529" s="43"/>
      <c r="AB529" s="43"/>
      <c r="AC529" s="43"/>
      <c r="AD529" s="43"/>
      <c r="AE529" s="43"/>
      <c r="AF529" s="43"/>
      <c r="AG529" s="43"/>
      <c r="AH529" s="43"/>
    </row>
    <row r="530" spans="1:34">
      <c r="A530" s="43"/>
      <c r="B530" s="43"/>
      <c r="C530" s="43"/>
      <c r="D530" s="43"/>
      <c r="E530" s="43"/>
      <c r="F530" s="43" t="s">
        <v>450</v>
      </c>
      <c r="G530" s="43" t="s">
        <v>1540</v>
      </c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  <c r="AA530" s="43"/>
      <c r="AB530" s="43"/>
      <c r="AC530" s="43"/>
      <c r="AD530" s="43"/>
      <c r="AE530" s="43"/>
      <c r="AF530" s="43"/>
      <c r="AG530" s="43"/>
      <c r="AH530" s="43"/>
    </row>
    <row r="531" spans="1:34">
      <c r="A531" s="43"/>
      <c r="B531" s="43"/>
      <c r="C531" s="43"/>
      <c r="D531" s="43"/>
      <c r="E531" s="43"/>
      <c r="F531" s="43" t="s">
        <v>459</v>
      </c>
      <c r="G531" s="43" t="s">
        <v>1541</v>
      </c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  <c r="AA531" s="43"/>
      <c r="AB531" s="43"/>
      <c r="AC531" s="43"/>
      <c r="AD531" s="43"/>
      <c r="AE531" s="43"/>
      <c r="AF531" s="43"/>
      <c r="AG531" s="43"/>
      <c r="AH531" s="43"/>
    </row>
    <row r="532" spans="1:34">
      <c r="A532" s="43"/>
      <c r="B532" s="43"/>
      <c r="C532" s="43"/>
      <c r="D532" s="43"/>
      <c r="E532" s="43"/>
      <c r="F532" s="43" t="s">
        <v>468</v>
      </c>
      <c r="G532" s="43" t="s">
        <v>1542</v>
      </c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  <c r="AA532" s="43"/>
      <c r="AB532" s="43"/>
      <c r="AC532" s="43"/>
      <c r="AD532" s="43"/>
      <c r="AE532" s="43"/>
      <c r="AF532" s="43"/>
      <c r="AG532" s="43"/>
      <c r="AH532" s="43"/>
    </row>
    <row r="533" spans="1:34">
      <c r="A533" s="43"/>
      <c r="B533" s="43"/>
      <c r="C533" s="43"/>
      <c r="D533" s="43"/>
      <c r="E533" s="43"/>
      <c r="F533" s="43" t="s">
        <v>477</v>
      </c>
      <c r="G533" s="43" t="s">
        <v>1543</v>
      </c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  <c r="AA533" s="43"/>
      <c r="AB533" s="43"/>
      <c r="AC533" s="43"/>
      <c r="AD533" s="43"/>
      <c r="AE533" s="43"/>
      <c r="AF533" s="43"/>
      <c r="AG533" s="43"/>
      <c r="AH533" s="43"/>
    </row>
    <row r="534" spans="1:34">
      <c r="A534" s="43"/>
      <c r="B534" s="43"/>
      <c r="C534" s="43"/>
      <c r="D534" s="43"/>
      <c r="E534" s="43"/>
      <c r="F534" s="43" t="s">
        <v>486</v>
      </c>
      <c r="G534" s="43" t="s">
        <v>1544</v>
      </c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  <c r="AA534" s="43"/>
      <c r="AB534" s="43"/>
      <c r="AC534" s="43"/>
      <c r="AD534" s="43"/>
      <c r="AE534" s="43"/>
      <c r="AF534" s="43"/>
      <c r="AG534" s="43"/>
      <c r="AH534" s="43"/>
    </row>
    <row r="535" spans="1:34">
      <c r="A535" s="43"/>
      <c r="B535" s="43"/>
      <c r="C535" s="43"/>
      <c r="D535" s="43"/>
      <c r="E535" s="43"/>
      <c r="F535" s="43" t="s">
        <v>495</v>
      </c>
      <c r="G535" s="43" t="s">
        <v>1545</v>
      </c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  <c r="AA535" s="43"/>
      <c r="AB535" s="43"/>
      <c r="AC535" s="43"/>
      <c r="AD535" s="43"/>
      <c r="AE535" s="43"/>
      <c r="AF535" s="43"/>
      <c r="AG535" s="43"/>
      <c r="AH535" s="43"/>
    </row>
    <row r="536" spans="1:34">
      <c r="A536" s="43"/>
      <c r="B536" s="43"/>
      <c r="C536" s="43"/>
      <c r="D536" s="43"/>
      <c r="E536" s="43"/>
      <c r="F536" s="43" t="s">
        <v>504</v>
      </c>
      <c r="G536" s="43" t="s">
        <v>1546</v>
      </c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  <c r="AA536" s="43"/>
      <c r="AB536" s="43"/>
      <c r="AC536" s="43"/>
      <c r="AD536" s="43"/>
      <c r="AE536" s="43"/>
      <c r="AF536" s="43"/>
      <c r="AG536" s="43"/>
      <c r="AH536" s="43"/>
    </row>
    <row r="537" spans="1:34">
      <c r="A537" s="43"/>
      <c r="B537" s="43"/>
      <c r="C537" s="43"/>
      <c r="D537" s="43"/>
      <c r="E537" s="43"/>
      <c r="F537" s="43" t="s">
        <v>513</v>
      </c>
      <c r="G537" s="43" t="s">
        <v>1547</v>
      </c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  <c r="AA537" s="43"/>
      <c r="AB537" s="43"/>
      <c r="AC537" s="43"/>
      <c r="AD537" s="43"/>
      <c r="AE537" s="43"/>
      <c r="AF537" s="43"/>
      <c r="AG537" s="43"/>
      <c r="AH537" s="43"/>
    </row>
    <row r="538" spans="1:34">
      <c r="A538" s="43"/>
      <c r="B538" s="43"/>
      <c r="C538" s="43"/>
      <c r="D538" s="43"/>
      <c r="E538" s="43"/>
      <c r="F538" s="43" t="s">
        <v>522</v>
      </c>
      <c r="G538" s="43" t="s">
        <v>1548</v>
      </c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  <c r="AA538" s="43"/>
      <c r="AB538" s="43"/>
      <c r="AC538" s="43"/>
      <c r="AD538" s="43"/>
      <c r="AE538" s="43"/>
      <c r="AF538" s="43"/>
      <c r="AG538" s="43"/>
      <c r="AH538" s="43"/>
    </row>
    <row r="539" spans="1:34">
      <c r="A539" s="43"/>
      <c r="B539" s="43"/>
      <c r="C539" s="43"/>
      <c r="D539" s="43"/>
      <c r="E539" s="43"/>
      <c r="F539" s="43" t="s">
        <v>531</v>
      </c>
      <c r="G539" s="43" t="s">
        <v>1549</v>
      </c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  <c r="AA539" s="43"/>
      <c r="AB539" s="43"/>
      <c r="AC539" s="43"/>
      <c r="AD539" s="43"/>
      <c r="AE539" s="43"/>
      <c r="AF539" s="43"/>
      <c r="AG539" s="43"/>
      <c r="AH539" s="43"/>
    </row>
    <row r="540" spans="1:34">
      <c r="A540" s="43"/>
      <c r="B540" s="43"/>
      <c r="C540" s="43"/>
      <c r="D540" s="43"/>
      <c r="E540" s="43"/>
      <c r="F540" s="43" t="s">
        <v>540</v>
      </c>
      <c r="G540" s="43" t="s">
        <v>1550</v>
      </c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  <c r="AA540" s="43"/>
      <c r="AB540" s="43"/>
      <c r="AC540" s="43"/>
      <c r="AD540" s="43"/>
      <c r="AE540" s="43"/>
      <c r="AF540" s="43"/>
      <c r="AG540" s="43"/>
      <c r="AH540" s="43"/>
    </row>
    <row r="541" spans="1:34">
      <c r="A541" s="43"/>
      <c r="B541" s="43"/>
      <c r="C541" s="43"/>
      <c r="D541" s="43"/>
      <c r="E541" s="43"/>
      <c r="F541" s="43" t="s">
        <v>549</v>
      </c>
      <c r="G541" s="43" t="s">
        <v>1551</v>
      </c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  <c r="AA541" s="43"/>
      <c r="AB541" s="43"/>
      <c r="AC541" s="43"/>
      <c r="AD541" s="43"/>
      <c r="AE541" s="43"/>
      <c r="AF541" s="43"/>
      <c r="AG541" s="43"/>
      <c r="AH541" s="43"/>
    </row>
    <row r="542" spans="1:34">
      <c r="A542" s="43"/>
      <c r="B542" s="43"/>
      <c r="C542" s="43"/>
      <c r="D542" s="43"/>
      <c r="E542" s="43"/>
      <c r="F542" s="43" t="s">
        <v>558</v>
      </c>
      <c r="G542" s="43" t="s">
        <v>1552</v>
      </c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  <c r="AA542" s="43"/>
      <c r="AB542" s="43"/>
      <c r="AC542" s="43"/>
      <c r="AD542" s="43"/>
      <c r="AE542" s="43"/>
      <c r="AF542" s="43"/>
      <c r="AG542" s="43"/>
      <c r="AH542" s="43"/>
    </row>
    <row r="543" spans="1:34">
      <c r="A543" s="43"/>
      <c r="B543" s="43"/>
      <c r="C543" s="43"/>
      <c r="D543" s="43"/>
      <c r="E543" s="43"/>
      <c r="F543" s="43" t="s">
        <v>567</v>
      </c>
      <c r="G543" s="43" t="s">
        <v>1553</v>
      </c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  <c r="AA543" s="43"/>
      <c r="AB543" s="43"/>
      <c r="AC543" s="43"/>
      <c r="AD543" s="43"/>
      <c r="AE543" s="43"/>
      <c r="AF543" s="43"/>
      <c r="AG543" s="43"/>
      <c r="AH543" s="43"/>
    </row>
    <row r="544" spans="1:34">
      <c r="A544" s="43"/>
      <c r="B544" s="43"/>
      <c r="C544" s="43"/>
      <c r="D544" s="43"/>
      <c r="E544" s="43"/>
      <c r="F544" s="43" t="s">
        <v>576</v>
      </c>
      <c r="G544" s="43" t="s">
        <v>1554</v>
      </c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  <c r="AA544" s="43"/>
      <c r="AB544" s="43"/>
      <c r="AC544" s="43"/>
      <c r="AD544" s="43"/>
      <c r="AE544" s="43"/>
      <c r="AF544" s="43"/>
      <c r="AG544" s="43"/>
      <c r="AH544" s="43"/>
    </row>
    <row r="545" spans="1:34">
      <c r="A545" s="43"/>
      <c r="B545" s="43"/>
      <c r="C545" s="43"/>
      <c r="D545" s="43"/>
      <c r="E545" s="43"/>
      <c r="F545" s="43" t="s">
        <v>585</v>
      </c>
      <c r="G545" s="43" t="s">
        <v>1555</v>
      </c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  <c r="AA545" s="43"/>
      <c r="AB545" s="43"/>
      <c r="AC545" s="43"/>
      <c r="AD545" s="43"/>
      <c r="AE545" s="43"/>
      <c r="AF545" s="43"/>
      <c r="AG545" s="43"/>
      <c r="AH545" s="43"/>
    </row>
    <row r="546" spans="1:34">
      <c r="A546" s="43"/>
      <c r="B546" s="43"/>
      <c r="C546" s="43"/>
      <c r="D546" s="43"/>
      <c r="E546" s="43"/>
      <c r="F546" s="43" t="s">
        <v>594</v>
      </c>
      <c r="G546" s="43" t="s">
        <v>1556</v>
      </c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  <c r="AA546" s="43"/>
      <c r="AB546" s="43"/>
      <c r="AC546" s="43"/>
      <c r="AD546" s="43"/>
      <c r="AE546" s="43"/>
      <c r="AF546" s="43"/>
      <c r="AG546" s="43"/>
      <c r="AH546" s="43"/>
    </row>
    <row r="547" spans="1:34">
      <c r="A547" s="43"/>
      <c r="B547" s="43"/>
      <c r="C547" s="43"/>
      <c r="D547" s="43"/>
      <c r="E547" s="43"/>
      <c r="F547" s="43" t="s">
        <v>603</v>
      </c>
      <c r="G547" s="43" t="s">
        <v>1557</v>
      </c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  <c r="AA547" s="43"/>
      <c r="AB547" s="43"/>
      <c r="AC547" s="43"/>
      <c r="AD547" s="43"/>
      <c r="AE547" s="43"/>
      <c r="AF547" s="43"/>
      <c r="AG547" s="43"/>
      <c r="AH547" s="43"/>
    </row>
    <row r="548" spans="1:34">
      <c r="A548" s="43"/>
      <c r="B548" s="43"/>
      <c r="C548" s="43"/>
      <c r="D548" s="43"/>
      <c r="E548" s="43"/>
      <c r="F548" s="43" t="s">
        <v>612</v>
      </c>
      <c r="G548" s="43" t="s">
        <v>1558</v>
      </c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  <c r="AA548" s="43"/>
      <c r="AB548" s="43"/>
      <c r="AC548" s="43"/>
      <c r="AD548" s="43"/>
      <c r="AE548" s="43"/>
      <c r="AF548" s="43"/>
      <c r="AG548" s="43"/>
      <c r="AH548" s="43"/>
    </row>
    <row r="549" spans="1:34">
      <c r="A549" s="43"/>
      <c r="B549" s="43"/>
      <c r="C549" s="43"/>
      <c r="D549" s="43"/>
      <c r="E549" s="43"/>
      <c r="F549" s="43" t="s">
        <v>621</v>
      </c>
      <c r="G549" s="43" t="s">
        <v>1559</v>
      </c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  <c r="AA549" s="43"/>
      <c r="AB549" s="43"/>
      <c r="AC549" s="43"/>
      <c r="AD549" s="43"/>
      <c r="AE549" s="43"/>
      <c r="AF549" s="43"/>
      <c r="AG549" s="43"/>
      <c r="AH549" s="43"/>
    </row>
    <row r="550" spans="1:34">
      <c r="A550" s="43"/>
      <c r="B550" s="43"/>
      <c r="C550" s="43"/>
      <c r="D550" s="43"/>
      <c r="E550" s="43"/>
      <c r="F550" s="43" t="s">
        <v>630</v>
      </c>
      <c r="G550" s="43" t="s">
        <v>1560</v>
      </c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  <c r="AA550" s="43"/>
      <c r="AB550" s="43"/>
      <c r="AC550" s="43"/>
      <c r="AD550" s="43"/>
      <c r="AE550" s="43"/>
      <c r="AF550" s="43"/>
      <c r="AG550" s="43"/>
      <c r="AH550" s="43"/>
    </row>
    <row r="551" spans="1:34">
      <c r="A551" s="43"/>
      <c r="B551" s="43"/>
      <c r="C551" s="43"/>
      <c r="D551" s="43"/>
      <c r="E551" s="43"/>
      <c r="F551" s="43" t="s">
        <v>639</v>
      </c>
      <c r="G551" s="43" t="s">
        <v>1561</v>
      </c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  <c r="AA551" s="43"/>
      <c r="AB551" s="43"/>
      <c r="AC551" s="43"/>
      <c r="AD551" s="43"/>
      <c r="AE551" s="43"/>
      <c r="AF551" s="43"/>
      <c r="AG551" s="43"/>
      <c r="AH551" s="43"/>
    </row>
    <row r="552" spans="1:34">
      <c r="A552" s="43"/>
      <c r="B552" s="43"/>
      <c r="C552" s="43"/>
      <c r="D552" s="43"/>
      <c r="E552" s="43"/>
      <c r="F552" s="43" t="s">
        <v>648</v>
      </c>
      <c r="G552" s="43" t="s">
        <v>1562</v>
      </c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  <c r="AA552" s="43"/>
      <c r="AB552" s="43"/>
      <c r="AC552" s="43"/>
      <c r="AD552" s="43"/>
      <c r="AE552" s="43"/>
      <c r="AF552" s="43"/>
      <c r="AG552" s="43"/>
      <c r="AH552" s="43"/>
    </row>
    <row r="553" spans="1:34">
      <c r="A553" s="43"/>
      <c r="B553" s="43"/>
      <c r="C553" s="43"/>
      <c r="D553" s="43"/>
      <c r="E553" s="43"/>
      <c r="F553" s="43" t="s">
        <v>657</v>
      </c>
      <c r="G553" s="43" t="s">
        <v>1563</v>
      </c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  <c r="AA553" s="43"/>
      <c r="AB553" s="43"/>
      <c r="AC553" s="43"/>
      <c r="AD553" s="43"/>
      <c r="AE553" s="43"/>
      <c r="AF553" s="43"/>
      <c r="AG553" s="43"/>
      <c r="AH553" s="43"/>
    </row>
    <row r="554" spans="1:34">
      <c r="A554" s="43"/>
      <c r="B554" s="43"/>
      <c r="C554" s="43"/>
      <c r="D554" s="43"/>
      <c r="E554" s="43"/>
      <c r="F554" s="43" t="s">
        <v>666</v>
      </c>
      <c r="G554" s="43" t="s">
        <v>1564</v>
      </c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  <c r="AA554" s="43"/>
      <c r="AB554" s="43"/>
      <c r="AC554" s="43"/>
      <c r="AD554" s="43"/>
      <c r="AE554" s="43"/>
      <c r="AF554" s="43"/>
      <c r="AG554" s="43"/>
      <c r="AH554" s="43"/>
    </row>
    <row r="555" spans="1:34">
      <c r="A555" s="43"/>
      <c r="B555" s="43"/>
      <c r="C555" s="43"/>
      <c r="D555" s="43"/>
      <c r="E555" s="43"/>
      <c r="F555" s="43" t="s">
        <v>675</v>
      </c>
      <c r="G555" s="43" t="s">
        <v>1565</v>
      </c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  <c r="AA555" s="43"/>
      <c r="AB555" s="43"/>
      <c r="AC555" s="43"/>
      <c r="AD555" s="43"/>
      <c r="AE555" s="43"/>
      <c r="AF555" s="43"/>
      <c r="AG555" s="43"/>
      <c r="AH555" s="43"/>
    </row>
    <row r="556" spans="1:34">
      <c r="A556" s="43"/>
      <c r="B556" s="43"/>
      <c r="C556" s="43"/>
      <c r="D556" s="43"/>
      <c r="E556" s="43"/>
      <c r="F556" s="43" t="s">
        <v>684</v>
      </c>
      <c r="G556" s="43" t="s">
        <v>1566</v>
      </c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  <c r="AA556" s="43"/>
      <c r="AB556" s="43"/>
      <c r="AC556" s="43"/>
      <c r="AD556" s="43"/>
      <c r="AE556" s="43"/>
      <c r="AF556" s="43"/>
      <c r="AG556" s="43"/>
      <c r="AH556" s="43"/>
    </row>
    <row r="557" spans="1:34">
      <c r="A557" s="43"/>
      <c r="B557" s="43"/>
      <c r="C557" s="43"/>
      <c r="D557" s="43"/>
      <c r="E557" s="43"/>
      <c r="F557" s="43" t="s">
        <v>693</v>
      </c>
      <c r="G557" s="43" t="s">
        <v>1567</v>
      </c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  <c r="AA557" s="43"/>
      <c r="AB557" s="43"/>
      <c r="AC557" s="43"/>
      <c r="AD557" s="43"/>
      <c r="AE557" s="43"/>
      <c r="AF557" s="43"/>
      <c r="AG557" s="43"/>
      <c r="AH557" s="43"/>
    </row>
    <row r="558" spans="1:34">
      <c r="A558" s="43"/>
      <c r="B558" s="43"/>
      <c r="C558" s="43"/>
      <c r="D558" s="43"/>
      <c r="E558" s="43"/>
      <c r="F558" s="43" t="s">
        <v>702</v>
      </c>
      <c r="G558" s="43" t="s">
        <v>1568</v>
      </c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  <c r="AA558" s="43"/>
      <c r="AB558" s="43"/>
      <c r="AC558" s="43"/>
      <c r="AD558" s="43"/>
      <c r="AE558" s="43"/>
      <c r="AF558" s="43"/>
      <c r="AG558" s="43"/>
      <c r="AH558" s="43"/>
    </row>
    <row r="559" spans="1:34">
      <c r="A559" s="43"/>
      <c r="B559" s="43"/>
      <c r="C559" s="43"/>
      <c r="D559" s="43"/>
      <c r="E559" s="43"/>
      <c r="F559" s="43" t="s">
        <v>711</v>
      </c>
      <c r="G559" s="43" t="s">
        <v>1569</v>
      </c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  <c r="AA559" s="43"/>
      <c r="AB559" s="43"/>
      <c r="AC559" s="43"/>
      <c r="AD559" s="43"/>
      <c r="AE559" s="43"/>
      <c r="AF559" s="43"/>
      <c r="AG559" s="43"/>
      <c r="AH559" s="43"/>
    </row>
    <row r="560" spans="1:34">
      <c r="A560" s="43"/>
      <c r="B560" s="43"/>
      <c r="C560" s="43"/>
      <c r="D560" s="43"/>
      <c r="E560" s="43"/>
      <c r="F560" s="43" t="s">
        <v>720</v>
      </c>
      <c r="G560" s="43" t="s">
        <v>1570</v>
      </c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  <c r="AA560" s="43"/>
      <c r="AB560" s="43"/>
      <c r="AC560" s="43"/>
      <c r="AD560" s="43"/>
      <c r="AE560" s="43"/>
      <c r="AF560" s="43"/>
      <c r="AG560" s="43"/>
      <c r="AH560" s="43"/>
    </row>
    <row r="561" spans="1:34">
      <c r="A561" s="43"/>
      <c r="B561" s="43"/>
      <c r="C561" s="43"/>
      <c r="D561" s="43"/>
      <c r="E561" s="43"/>
      <c r="F561" s="43" t="s">
        <v>729</v>
      </c>
      <c r="G561" s="43" t="s">
        <v>1571</v>
      </c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  <c r="AA561" s="43"/>
      <c r="AB561" s="43"/>
      <c r="AC561" s="43"/>
      <c r="AD561" s="43"/>
      <c r="AE561" s="43"/>
      <c r="AF561" s="43"/>
      <c r="AG561" s="43"/>
      <c r="AH561" s="43"/>
    </row>
    <row r="562" spans="1:34">
      <c r="A562" s="43"/>
      <c r="B562" s="43"/>
      <c r="C562" s="43"/>
      <c r="D562" s="43"/>
      <c r="E562" s="43"/>
      <c r="F562" s="43" t="s">
        <v>738</v>
      </c>
      <c r="G562" s="43" t="s">
        <v>1572</v>
      </c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  <c r="AA562" s="43"/>
      <c r="AB562" s="43"/>
      <c r="AC562" s="43"/>
      <c r="AD562" s="43"/>
      <c r="AE562" s="43"/>
      <c r="AF562" s="43"/>
      <c r="AG562" s="43"/>
      <c r="AH562" s="43"/>
    </row>
    <row r="563" spans="1:34">
      <c r="A563" s="43"/>
      <c r="B563" s="43"/>
      <c r="C563" s="43"/>
      <c r="D563" s="43"/>
      <c r="E563" s="43"/>
      <c r="F563" s="43" t="s">
        <v>747</v>
      </c>
      <c r="G563" s="43" t="s">
        <v>1573</v>
      </c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  <c r="AA563" s="43"/>
      <c r="AB563" s="43"/>
      <c r="AC563" s="43"/>
      <c r="AD563" s="43"/>
      <c r="AE563" s="43"/>
      <c r="AF563" s="43"/>
      <c r="AG563" s="43"/>
      <c r="AH563" s="43"/>
    </row>
    <row r="564" spans="1:34">
      <c r="A564" s="43"/>
      <c r="B564" s="43"/>
      <c r="C564" s="43"/>
      <c r="D564" s="43"/>
      <c r="E564" s="43"/>
      <c r="F564" s="43" t="s">
        <v>756</v>
      </c>
      <c r="G564" s="43" t="s">
        <v>1574</v>
      </c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  <c r="AA564" s="43"/>
      <c r="AB564" s="43"/>
      <c r="AC564" s="43"/>
      <c r="AD564" s="43"/>
      <c r="AE564" s="43"/>
      <c r="AF564" s="43"/>
      <c r="AG564" s="43"/>
      <c r="AH564" s="43"/>
    </row>
    <row r="565" spans="1:34">
      <c r="A565" s="43"/>
      <c r="B565" s="43"/>
      <c r="C565" s="43"/>
      <c r="D565" s="43"/>
      <c r="E565" s="43"/>
      <c r="F565" s="43" t="s">
        <v>765</v>
      </c>
      <c r="G565" s="43" t="s">
        <v>1575</v>
      </c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  <c r="AA565" s="43"/>
      <c r="AB565" s="43"/>
      <c r="AC565" s="43"/>
      <c r="AD565" s="43"/>
      <c r="AE565" s="43"/>
      <c r="AF565" s="43"/>
      <c r="AG565" s="43"/>
      <c r="AH565" s="43"/>
    </row>
    <row r="566" spans="1:34">
      <c r="A566" s="43"/>
      <c r="B566" s="43"/>
      <c r="C566" s="43"/>
      <c r="D566" s="43"/>
      <c r="E566" s="43"/>
      <c r="F566" s="43" t="s">
        <v>774</v>
      </c>
      <c r="G566" s="43" t="s">
        <v>1576</v>
      </c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  <c r="AA566" s="43"/>
      <c r="AB566" s="43"/>
      <c r="AC566" s="43"/>
      <c r="AD566" s="43"/>
      <c r="AE566" s="43"/>
      <c r="AF566" s="43"/>
      <c r="AG566" s="43"/>
      <c r="AH566" s="43"/>
    </row>
    <row r="567" spans="1:34">
      <c r="A567" s="43"/>
      <c r="B567" s="43"/>
      <c r="C567" s="43"/>
      <c r="D567" s="43"/>
      <c r="E567" s="43"/>
      <c r="F567" s="43" t="s">
        <v>783</v>
      </c>
      <c r="G567" s="43" t="s">
        <v>1577</v>
      </c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  <c r="AA567" s="43"/>
      <c r="AB567" s="43"/>
      <c r="AC567" s="43"/>
      <c r="AD567" s="43"/>
      <c r="AE567" s="43"/>
      <c r="AF567" s="43"/>
      <c r="AG567" s="43"/>
      <c r="AH567" s="43"/>
    </row>
    <row r="568" spans="1:34">
      <c r="A568" s="43"/>
      <c r="B568" s="43"/>
      <c r="C568" s="43"/>
      <c r="D568" s="43"/>
      <c r="E568" s="43"/>
      <c r="F568" s="43" t="s">
        <v>794</v>
      </c>
      <c r="G568" s="43" t="s">
        <v>1578</v>
      </c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  <c r="AA568" s="43"/>
      <c r="AB568" s="43"/>
      <c r="AC568" s="43"/>
      <c r="AD568" s="43"/>
      <c r="AE568" s="43"/>
      <c r="AF568" s="43"/>
      <c r="AG568" s="43"/>
      <c r="AH568" s="43"/>
    </row>
    <row r="569" spans="1:34">
      <c r="A569" s="43"/>
      <c r="B569" s="43"/>
      <c r="C569" s="43"/>
      <c r="D569" s="43"/>
      <c r="E569" s="43"/>
      <c r="F569" s="43" t="s">
        <v>803</v>
      </c>
      <c r="G569" s="43" t="s">
        <v>1579</v>
      </c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  <c r="AA569" s="43"/>
      <c r="AB569" s="43"/>
      <c r="AC569" s="43"/>
      <c r="AD569" s="43"/>
      <c r="AE569" s="43"/>
      <c r="AF569" s="43"/>
      <c r="AG569" s="43"/>
      <c r="AH569" s="43"/>
    </row>
    <row r="570" spans="1:34">
      <c r="A570" s="43"/>
      <c r="B570" s="43"/>
      <c r="C570" s="43"/>
      <c r="D570" s="43"/>
      <c r="E570" s="43"/>
      <c r="F570" s="43" t="s">
        <v>812</v>
      </c>
      <c r="G570" s="43" t="s">
        <v>1580</v>
      </c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  <c r="AA570" s="43"/>
      <c r="AB570" s="43"/>
      <c r="AC570" s="43"/>
      <c r="AD570" s="43"/>
      <c r="AE570" s="43"/>
      <c r="AF570" s="43"/>
      <c r="AG570" s="43"/>
      <c r="AH570" s="43"/>
    </row>
    <row r="571" spans="1:34">
      <c r="A571" s="43"/>
      <c r="B571" s="43"/>
      <c r="C571" s="43"/>
      <c r="D571" s="43"/>
      <c r="E571" s="43"/>
      <c r="F571" s="43" t="s">
        <v>821</v>
      </c>
      <c r="G571" s="43" t="s">
        <v>1581</v>
      </c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  <c r="AA571" s="43"/>
      <c r="AB571" s="43"/>
      <c r="AC571" s="43"/>
      <c r="AD571" s="43"/>
      <c r="AE571" s="43"/>
      <c r="AF571" s="43"/>
      <c r="AG571" s="43"/>
      <c r="AH571" s="43"/>
    </row>
    <row r="572" spans="1:34">
      <c r="A572" s="43"/>
      <c r="B572" s="43"/>
      <c r="C572" s="43"/>
      <c r="D572" s="43"/>
      <c r="E572" s="43"/>
      <c r="F572" s="43" t="s">
        <v>830</v>
      </c>
      <c r="G572" s="43" t="s">
        <v>1582</v>
      </c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  <c r="AA572" s="43"/>
      <c r="AB572" s="43"/>
      <c r="AC572" s="43"/>
      <c r="AD572" s="43"/>
      <c r="AE572" s="43"/>
      <c r="AF572" s="43"/>
      <c r="AG572" s="43"/>
      <c r="AH572" s="43"/>
    </row>
    <row r="573" spans="1:34">
      <c r="A573" s="43"/>
      <c r="B573" s="43"/>
      <c r="C573" s="43"/>
      <c r="D573" s="43"/>
      <c r="E573" s="43"/>
      <c r="F573" s="43" t="s">
        <v>839</v>
      </c>
      <c r="G573" s="43" t="s">
        <v>1583</v>
      </c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  <c r="AA573" s="43"/>
      <c r="AB573" s="43"/>
      <c r="AC573" s="43"/>
      <c r="AD573" s="43"/>
      <c r="AE573" s="43"/>
      <c r="AF573" s="43"/>
      <c r="AG573" s="43"/>
      <c r="AH573" s="43"/>
    </row>
    <row r="574" spans="1:34">
      <c r="A574" s="43"/>
      <c r="B574" s="43"/>
      <c r="C574" s="43"/>
      <c r="D574" s="43"/>
      <c r="E574" s="43"/>
      <c r="F574" s="43" t="s">
        <v>850</v>
      </c>
      <c r="G574" s="43" t="s">
        <v>1584</v>
      </c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  <c r="AA574" s="43"/>
      <c r="AB574" s="43"/>
      <c r="AC574" s="43"/>
      <c r="AD574" s="43"/>
      <c r="AE574" s="43"/>
      <c r="AF574" s="43"/>
      <c r="AG574" s="43"/>
      <c r="AH574" s="43"/>
    </row>
    <row r="575" spans="1:34">
      <c r="A575" s="43"/>
      <c r="B575" s="43"/>
      <c r="C575" s="43"/>
      <c r="D575" s="43"/>
      <c r="E575" s="43"/>
      <c r="F575" s="43" t="s">
        <v>859</v>
      </c>
      <c r="G575" s="43" t="s">
        <v>1585</v>
      </c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  <c r="AA575" s="43"/>
      <c r="AB575" s="43"/>
      <c r="AC575" s="43"/>
      <c r="AD575" s="43"/>
      <c r="AE575" s="43"/>
      <c r="AF575" s="43"/>
      <c r="AG575" s="43"/>
      <c r="AH575" s="43"/>
    </row>
    <row r="576" spans="1:34">
      <c r="A576" s="43"/>
      <c r="B576" s="43"/>
      <c r="C576" s="43"/>
      <c r="D576" s="43"/>
      <c r="E576" s="43"/>
      <c r="F576" s="43" t="s">
        <v>868</v>
      </c>
      <c r="G576" s="43" t="s">
        <v>1586</v>
      </c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  <c r="AA576" s="43"/>
      <c r="AB576" s="43"/>
      <c r="AC576" s="43"/>
      <c r="AD576" s="43"/>
      <c r="AE576" s="43"/>
      <c r="AF576" s="43"/>
      <c r="AG576" s="43"/>
      <c r="AH576" s="43"/>
    </row>
    <row r="577" spans="1:34">
      <c r="A577" s="43"/>
      <c r="B577" s="43"/>
      <c r="C577" s="43"/>
      <c r="D577" s="43"/>
      <c r="E577" s="43"/>
      <c r="F577" s="43" t="s">
        <v>877</v>
      </c>
      <c r="G577" s="43" t="s">
        <v>1587</v>
      </c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  <c r="AA577" s="43"/>
      <c r="AB577" s="43"/>
      <c r="AC577" s="43"/>
      <c r="AD577" s="43"/>
      <c r="AE577" s="43"/>
      <c r="AF577" s="43"/>
      <c r="AG577" s="43"/>
      <c r="AH577" s="43"/>
    </row>
    <row r="578" spans="1:34">
      <c r="A578" s="43"/>
      <c r="B578" s="43"/>
      <c r="C578" s="43"/>
      <c r="D578" s="43"/>
      <c r="E578" s="43"/>
      <c r="F578" s="43" t="s">
        <v>886</v>
      </c>
      <c r="G578" s="43" t="s">
        <v>1588</v>
      </c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  <c r="AA578" s="43"/>
      <c r="AB578" s="43"/>
      <c r="AC578" s="43"/>
      <c r="AD578" s="43"/>
      <c r="AE578" s="43"/>
      <c r="AF578" s="43"/>
      <c r="AG578" s="43"/>
      <c r="AH578" s="43"/>
    </row>
    <row r="579" spans="1:34">
      <c r="A579" s="43"/>
      <c r="B579" s="43"/>
      <c r="C579" s="43"/>
      <c r="D579" s="43"/>
      <c r="E579" s="43"/>
      <c r="F579" s="43" t="s">
        <v>895</v>
      </c>
      <c r="G579" s="43" t="s">
        <v>1589</v>
      </c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  <c r="AA579" s="43"/>
      <c r="AB579" s="43"/>
      <c r="AC579" s="43"/>
      <c r="AD579" s="43"/>
      <c r="AE579" s="43"/>
      <c r="AF579" s="43"/>
      <c r="AG579" s="43"/>
      <c r="AH579" s="43"/>
    </row>
    <row r="580" spans="1:34">
      <c r="A580" s="43"/>
      <c r="B580" s="43"/>
      <c r="C580" s="43"/>
      <c r="D580" s="43"/>
      <c r="E580" s="43"/>
      <c r="F580" s="43" t="s">
        <v>904</v>
      </c>
      <c r="G580" s="43" t="s">
        <v>1590</v>
      </c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  <c r="AA580" s="43"/>
      <c r="AB580" s="43"/>
      <c r="AC580" s="43"/>
      <c r="AD580" s="43"/>
      <c r="AE580" s="43"/>
      <c r="AF580" s="43"/>
      <c r="AG580" s="43"/>
      <c r="AH580" s="43"/>
    </row>
    <row r="581" spans="1:34">
      <c r="A581" s="43"/>
      <c r="B581" s="43"/>
      <c r="C581" s="43"/>
      <c r="D581" s="43"/>
      <c r="E581" s="43"/>
      <c r="F581" s="43" t="s">
        <v>913</v>
      </c>
      <c r="G581" s="43" t="s">
        <v>1591</v>
      </c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  <c r="AA581" s="43"/>
      <c r="AB581" s="43"/>
      <c r="AC581" s="43"/>
      <c r="AD581" s="43"/>
      <c r="AE581" s="43"/>
      <c r="AF581" s="43"/>
      <c r="AG581" s="43"/>
      <c r="AH581" s="43"/>
    </row>
    <row r="582" spans="1:34">
      <c r="A582" s="43"/>
      <c r="B582" s="43"/>
      <c r="C582" s="43"/>
      <c r="D582" s="43"/>
      <c r="E582" s="43"/>
      <c r="F582" s="43" t="s">
        <v>922</v>
      </c>
      <c r="G582" s="43" t="s">
        <v>1592</v>
      </c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  <c r="AA582" s="43"/>
      <c r="AB582" s="43"/>
      <c r="AC582" s="43"/>
      <c r="AD582" s="43"/>
      <c r="AE582" s="43"/>
      <c r="AF582" s="43"/>
      <c r="AG582" s="43"/>
      <c r="AH582" s="43"/>
    </row>
    <row r="583" spans="1:34">
      <c r="A583" s="43"/>
      <c r="B583" s="43"/>
      <c r="C583" s="43"/>
      <c r="D583" s="43"/>
      <c r="E583" s="43"/>
      <c r="F583" s="43" t="s">
        <v>931</v>
      </c>
      <c r="G583" s="43" t="s">
        <v>1593</v>
      </c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  <c r="AA583" s="43"/>
      <c r="AB583" s="43"/>
      <c r="AC583" s="43"/>
      <c r="AD583" s="43"/>
      <c r="AE583" s="43"/>
      <c r="AF583" s="43"/>
      <c r="AG583" s="43"/>
      <c r="AH583" s="43"/>
    </row>
    <row r="584" spans="1:34">
      <c r="A584" s="43"/>
      <c r="B584" s="43"/>
      <c r="C584" s="43"/>
      <c r="D584" s="43"/>
      <c r="E584" s="43"/>
      <c r="F584" s="43" t="s">
        <v>940</v>
      </c>
      <c r="G584" s="43" t="s">
        <v>1594</v>
      </c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  <c r="AA584" s="43"/>
      <c r="AB584" s="43"/>
      <c r="AC584" s="43"/>
      <c r="AD584" s="43"/>
      <c r="AE584" s="43"/>
      <c r="AF584" s="43"/>
      <c r="AG584" s="43"/>
      <c r="AH584" s="43"/>
    </row>
    <row r="585" spans="1:34">
      <c r="A585" s="43"/>
      <c r="B585" s="43"/>
      <c r="C585" s="43"/>
      <c r="D585" s="43"/>
      <c r="E585" s="43"/>
      <c r="F585" s="43" t="s">
        <v>949</v>
      </c>
      <c r="G585" s="43" t="s">
        <v>1595</v>
      </c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  <c r="AA585" s="43"/>
      <c r="AB585" s="43"/>
      <c r="AC585" s="43"/>
      <c r="AD585" s="43"/>
      <c r="AE585" s="43"/>
      <c r="AF585" s="43"/>
      <c r="AG585" s="43"/>
      <c r="AH585" s="43"/>
    </row>
    <row r="586" spans="1:34">
      <c r="A586" s="43"/>
      <c r="B586" s="43"/>
      <c r="C586" s="43"/>
      <c r="D586" s="43"/>
      <c r="E586" s="43"/>
      <c r="F586" s="43" t="s">
        <v>958</v>
      </c>
      <c r="G586" s="43" t="s">
        <v>1596</v>
      </c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  <c r="AA586" s="43"/>
      <c r="AB586" s="43"/>
      <c r="AC586" s="43"/>
      <c r="AD586" s="43"/>
      <c r="AE586" s="43"/>
      <c r="AF586" s="43"/>
      <c r="AG586" s="43"/>
      <c r="AH586" s="43"/>
    </row>
    <row r="587" spans="1:34">
      <c r="A587" s="43"/>
      <c r="B587" s="43"/>
      <c r="C587" s="43"/>
      <c r="D587" s="43"/>
      <c r="E587" s="43"/>
      <c r="F587" s="43" t="s">
        <v>967</v>
      </c>
      <c r="G587" s="43" t="s">
        <v>1597</v>
      </c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  <c r="AA587" s="43"/>
      <c r="AB587" s="43"/>
      <c r="AC587" s="43"/>
      <c r="AD587" s="43"/>
      <c r="AE587" s="43"/>
      <c r="AF587" s="43"/>
      <c r="AG587" s="43"/>
      <c r="AH587" s="43"/>
    </row>
    <row r="588" spans="1:34">
      <c r="A588" s="43"/>
      <c r="B588" s="43"/>
      <c r="C588" s="43"/>
      <c r="D588" s="43"/>
      <c r="E588" s="43"/>
      <c r="F588" s="43" t="s">
        <v>976</v>
      </c>
      <c r="G588" s="43" t="s">
        <v>1598</v>
      </c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  <c r="AA588" s="43"/>
      <c r="AB588" s="43"/>
      <c r="AC588" s="43"/>
      <c r="AD588" s="43"/>
      <c r="AE588" s="43"/>
      <c r="AF588" s="43"/>
      <c r="AG588" s="43"/>
      <c r="AH588" s="43"/>
    </row>
    <row r="589" spans="1:34">
      <c r="A589" s="43"/>
      <c r="B589" s="43"/>
      <c r="C589" s="43"/>
      <c r="D589" s="43"/>
      <c r="E589" s="43"/>
      <c r="F589" s="43" t="s">
        <v>985</v>
      </c>
      <c r="G589" s="43" t="s">
        <v>1599</v>
      </c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  <c r="AA589" s="43"/>
      <c r="AB589" s="43"/>
      <c r="AC589" s="43"/>
      <c r="AD589" s="43"/>
      <c r="AE589" s="43"/>
      <c r="AF589" s="43"/>
      <c r="AG589" s="43"/>
      <c r="AH589" s="43"/>
    </row>
    <row r="590" spans="1:34">
      <c r="A590" s="43"/>
      <c r="B590" s="43"/>
      <c r="C590" s="43"/>
      <c r="D590" s="43"/>
      <c r="E590" s="43"/>
      <c r="F590" s="43" t="s">
        <v>994</v>
      </c>
      <c r="G590" s="43" t="s">
        <v>1600</v>
      </c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  <c r="AA590" s="43"/>
      <c r="AB590" s="43"/>
      <c r="AC590" s="43"/>
      <c r="AD590" s="43"/>
      <c r="AE590" s="43"/>
      <c r="AF590" s="43"/>
      <c r="AG590" s="43"/>
      <c r="AH590" s="43"/>
    </row>
    <row r="591" spans="1:34">
      <c r="A591" s="43"/>
      <c r="B591" s="43"/>
      <c r="C591" s="43"/>
      <c r="D591" s="43"/>
      <c r="E591" s="43"/>
      <c r="F591" s="43" t="s">
        <v>1003</v>
      </c>
      <c r="G591" s="43" t="s">
        <v>1601</v>
      </c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  <c r="AA591" s="43"/>
      <c r="AB591" s="43"/>
      <c r="AC591" s="43"/>
      <c r="AD591" s="43"/>
      <c r="AE591" s="43"/>
      <c r="AF591" s="43"/>
      <c r="AG591" s="43"/>
      <c r="AH591" s="43"/>
    </row>
    <row r="592" spans="1:34">
      <c r="A592" s="43"/>
      <c r="B592" s="43"/>
      <c r="C592" s="43"/>
      <c r="D592" s="43"/>
      <c r="E592" s="43"/>
      <c r="F592" s="43" t="s">
        <v>1012</v>
      </c>
      <c r="G592" s="43" t="s">
        <v>1602</v>
      </c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  <c r="AA592" s="43"/>
      <c r="AB592" s="43"/>
      <c r="AC592" s="43"/>
      <c r="AD592" s="43"/>
      <c r="AE592" s="43"/>
      <c r="AF592" s="43"/>
      <c r="AG592" s="43"/>
      <c r="AH592" s="43"/>
    </row>
    <row r="593" spans="1:34">
      <c r="A593" s="43"/>
      <c r="B593" s="43"/>
      <c r="C593" s="43"/>
      <c r="D593" s="43"/>
      <c r="E593" s="43"/>
      <c r="F593" s="43" t="s">
        <v>1021</v>
      </c>
      <c r="G593" s="43" t="s">
        <v>1603</v>
      </c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  <c r="AA593" s="43"/>
      <c r="AB593" s="43"/>
      <c r="AC593" s="43"/>
      <c r="AD593" s="43"/>
      <c r="AE593" s="43"/>
      <c r="AF593" s="43"/>
      <c r="AG593" s="43"/>
      <c r="AH593" s="43"/>
    </row>
    <row r="594" spans="1:34">
      <c r="A594" s="43"/>
      <c r="B594" s="43"/>
      <c r="C594" s="43"/>
      <c r="D594" s="43"/>
      <c r="E594" s="43"/>
      <c r="F594" s="43" t="s">
        <v>1030</v>
      </c>
      <c r="G594" s="43" t="s">
        <v>1604</v>
      </c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  <c r="AA594" s="43"/>
      <c r="AB594" s="43"/>
      <c r="AC594" s="43"/>
      <c r="AD594" s="43"/>
      <c r="AE594" s="43"/>
      <c r="AF594" s="43"/>
      <c r="AG594" s="43"/>
      <c r="AH594" s="43"/>
    </row>
    <row r="595" spans="1:34">
      <c r="A595" s="43"/>
      <c r="B595" s="43"/>
      <c r="C595" s="43"/>
      <c r="D595" s="43"/>
      <c r="E595" s="43"/>
      <c r="F595" s="43" t="s">
        <v>1039</v>
      </c>
      <c r="G595" s="43" t="s">
        <v>1605</v>
      </c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  <c r="AA595" s="43"/>
      <c r="AB595" s="43"/>
      <c r="AC595" s="43"/>
      <c r="AD595" s="43"/>
      <c r="AE595" s="43"/>
      <c r="AF595" s="43"/>
      <c r="AG595" s="43"/>
      <c r="AH595" s="43"/>
    </row>
    <row r="596" spans="1:34">
      <c r="A596" s="43"/>
      <c r="B596" s="43"/>
      <c r="C596" s="43"/>
      <c r="D596" s="43"/>
      <c r="E596" s="43"/>
      <c r="F596" s="43" t="s">
        <v>1048</v>
      </c>
      <c r="G596" s="43" t="s">
        <v>1606</v>
      </c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  <c r="AA596" s="43"/>
      <c r="AB596" s="43"/>
      <c r="AC596" s="43"/>
      <c r="AD596" s="43"/>
      <c r="AE596" s="43"/>
      <c r="AF596" s="43"/>
      <c r="AG596" s="43"/>
      <c r="AH596" s="43"/>
    </row>
    <row r="597" spans="1:34">
      <c r="A597" s="43"/>
      <c r="B597" s="43"/>
      <c r="C597" s="43"/>
      <c r="D597" s="43"/>
      <c r="E597" s="43"/>
      <c r="F597" s="43" t="s">
        <v>1057</v>
      </c>
      <c r="G597" s="43" t="s">
        <v>1607</v>
      </c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  <c r="AA597" s="43"/>
      <c r="AB597" s="43"/>
      <c r="AC597" s="43"/>
      <c r="AD597" s="43"/>
      <c r="AE597" s="43"/>
      <c r="AF597" s="43"/>
      <c r="AG597" s="43"/>
      <c r="AH597" s="43"/>
    </row>
    <row r="598" spans="1:34">
      <c r="A598" s="43"/>
      <c r="B598" s="43"/>
      <c r="C598" s="43"/>
      <c r="D598" s="43"/>
      <c r="E598" s="43"/>
      <c r="F598" s="43" t="s">
        <v>1066</v>
      </c>
      <c r="G598" s="43" t="s">
        <v>1608</v>
      </c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  <c r="AA598" s="43"/>
      <c r="AB598" s="43"/>
      <c r="AC598" s="43"/>
      <c r="AD598" s="43"/>
      <c r="AE598" s="43"/>
      <c r="AF598" s="43"/>
      <c r="AG598" s="43"/>
      <c r="AH598" s="43"/>
    </row>
    <row r="599" spans="1:34">
      <c r="A599" s="43"/>
      <c r="B599" s="43"/>
      <c r="C599" s="43"/>
      <c r="D599" s="43"/>
      <c r="E599" s="43"/>
      <c r="F599" s="43" t="s">
        <v>1075</v>
      </c>
      <c r="G599" s="43" t="s">
        <v>1609</v>
      </c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  <c r="AA599" s="43"/>
      <c r="AB599" s="43"/>
      <c r="AC599" s="43"/>
      <c r="AD599" s="43"/>
      <c r="AE599" s="43"/>
      <c r="AF599" s="43"/>
      <c r="AG599" s="43"/>
      <c r="AH599" s="43"/>
    </row>
    <row r="600" spans="1:34">
      <c r="A600" s="43"/>
      <c r="B600" s="43"/>
      <c r="C600" s="43"/>
      <c r="D600" s="43"/>
      <c r="E600" s="43"/>
      <c r="F600" s="43" t="s">
        <v>1084</v>
      </c>
      <c r="G600" s="43" t="s">
        <v>1610</v>
      </c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  <c r="AA600" s="43"/>
      <c r="AB600" s="43"/>
      <c r="AC600" s="43"/>
      <c r="AD600" s="43"/>
      <c r="AE600" s="43"/>
      <c r="AF600" s="43"/>
      <c r="AG600" s="43"/>
      <c r="AH600" s="43"/>
    </row>
    <row r="601" spans="1:34">
      <c r="A601" s="43"/>
      <c r="B601" s="43"/>
      <c r="C601" s="43"/>
      <c r="D601" s="43"/>
      <c r="E601" s="43"/>
      <c r="F601" s="43" t="s">
        <v>1093</v>
      </c>
      <c r="G601" s="43" t="s">
        <v>1611</v>
      </c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  <c r="AA601" s="43"/>
      <c r="AB601" s="43"/>
      <c r="AC601" s="43"/>
      <c r="AD601" s="43"/>
      <c r="AE601" s="43"/>
      <c r="AF601" s="43"/>
      <c r="AG601" s="43"/>
      <c r="AH601" s="43"/>
    </row>
    <row r="602" spans="1:34">
      <c r="A602" s="43"/>
      <c r="B602" s="43"/>
      <c r="C602" s="43"/>
      <c r="D602" s="43"/>
      <c r="E602" s="43"/>
      <c r="F602" s="43" t="s">
        <v>1102</v>
      </c>
      <c r="G602" s="43" t="s">
        <v>1612</v>
      </c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  <c r="AA602" s="43"/>
      <c r="AB602" s="43"/>
      <c r="AC602" s="43"/>
      <c r="AD602" s="43"/>
      <c r="AE602" s="43"/>
      <c r="AF602" s="43"/>
      <c r="AG602" s="43"/>
      <c r="AH602" s="43"/>
    </row>
    <row r="603" spans="1:34">
      <c r="A603" s="43"/>
      <c r="B603" s="43"/>
      <c r="C603" s="43"/>
      <c r="D603" s="43"/>
      <c r="E603" s="43"/>
      <c r="F603" s="43" t="s">
        <v>1111</v>
      </c>
      <c r="G603" s="43" t="s">
        <v>1613</v>
      </c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  <c r="AA603" s="43"/>
      <c r="AB603" s="43"/>
      <c r="AC603" s="43"/>
      <c r="AD603" s="43"/>
      <c r="AE603" s="43"/>
      <c r="AF603" s="43"/>
      <c r="AG603" s="43"/>
      <c r="AH603" s="43"/>
    </row>
    <row r="604" spans="1:34">
      <c r="A604" s="43"/>
      <c r="B604" s="43"/>
      <c r="C604" s="43"/>
      <c r="D604" s="43"/>
      <c r="E604" s="43"/>
      <c r="F604" s="43" t="s">
        <v>228</v>
      </c>
      <c r="G604" s="43" t="s">
        <v>1614</v>
      </c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  <c r="AA604" s="43"/>
      <c r="AB604" s="43"/>
      <c r="AC604" s="43"/>
      <c r="AD604" s="43"/>
      <c r="AE604" s="43"/>
      <c r="AF604" s="43"/>
      <c r="AG604" s="43"/>
      <c r="AH604" s="43"/>
    </row>
    <row r="605" spans="1:34">
      <c r="A605" s="43"/>
      <c r="B605" s="43"/>
      <c r="C605" s="43"/>
      <c r="D605" s="43"/>
      <c r="E605" s="43"/>
      <c r="F605" s="43" t="s">
        <v>241</v>
      </c>
      <c r="G605" s="43" t="s">
        <v>1615</v>
      </c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  <c r="AA605" s="43"/>
      <c r="AB605" s="43"/>
      <c r="AC605" s="43"/>
      <c r="AD605" s="43"/>
      <c r="AE605" s="43"/>
      <c r="AF605" s="43"/>
      <c r="AG605" s="43"/>
      <c r="AH605" s="43"/>
    </row>
    <row r="606" spans="1:34">
      <c r="A606" s="43"/>
      <c r="B606" s="43"/>
      <c r="C606" s="43"/>
      <c r="D606" s="43"/>
      <c r="E606" s="43"/>
      <c r="F606" s="43" t="s">
        <v>254</v>
      </c>
      <c r="G606" s="43" t="s">
        <v>1616</v>
      </c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  <c r="AA606" s="43"/>
      <c r="AB606" s="43"/>
      <c r="AC606" s="43"/>
      <c r="AD606" s="43"/>
      <c r="AE606" s="43"/>
      <c r="AF606" s="43"/>
      <c r="AG606" s="43"/>
      <c r="AH606" s="43"/>
    </row>
    <row r="607" spans="1:34">
      <c r="A607" s="43"/>
      <c r="B607" s="43"/>
      <c r="C607" s="43"/>
      <c r="D607" s="43"/>
      <c r="E607" s="43"/>
      <c r="F607" s="43" t="s">
        <v>267</v>
      </c>
      <c r="G607" s="43" t="s">
        <v>1617</v>
      </c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  <c r="AA607" s="43"/>
      <c r="AB607" s="43"/>
      <c r="AC607" s="43"/>
      <c r="AD607" s="43"/>
      <c r="AE607" s="43"/>
      <c r="AF607" s="43"/>
      <c r="AG607" s="43"/>
      <c r="AH607" s="43"/>
    </row>
    <row r="608" spans="1:34">
      <c r="A608" s="43"/>
      <c r="B608" s="43"/>
      <c r="C608" s="43"/>
      <c r="D608" s="43"/>
      <c r="E608" s="43"/>
      <c r="F608" s="43" t="s">
        <v>279</v>
      </c>
      <c r="G608" s="43" t="s">
        <v>1618</v>
      </c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  <c r="AA608" s="43"/>
      <c r="AB608" s="43"/>
      <c r="AC608" s="43"/>
      <c r="AD608" s="43"/>
      <c r="AE608" s="43"/>
      <c r="AF608" s="43"/>
      <c r="AG608" s="43"/>
      <c r="AH608" s="43"/>
    </row>
    <row r="609" spans="1:34">
      <c r="A609" s="43"/>
      <c r="B609" s="43"/>
      <c r="C609" s="43"/>
      <c r="D609" s="43"/>
      <c r="E609" s="43"/>
      <c r="F609" s="43" t="s">
        <v>290</v>
      </c>
      <c r="G609" s="43" t="s">
        <v>1619</v>
      </c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  <c r="AA609" s="43"/>
      <c r="AB609" s="43"/>
      <c r="AC609" s="43"/>
      <c r="AD609" s="43"/>
      <c r="AE609" s="43"/>
      <c r="AF609" s="43"/>
      <c r="AG609" s="43"/>
      <c r="AH609" s="43"/>
    </row>
    <row r="610" spans="1:34">
      <c r="A610" s="43"/>
      <c r="B610" s="43"/>
      <c r="C610" s="43"/>
      <c r="D610" s="43"/>
      <c r="E610" s="43"/>
      <c r="F610" s="43" t="s">
        <v>300</v>
      </c>
      <c r="G610" s="43" t="s">
        <v>1620</v>
      </c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  <c r="AA610" s="43"/>
      <c r="AB610" s="43"/>
      <c r="AC610" s="43"/>
      <c r="AD610" s="43"/>
      <c r="AE610" s="43"/>
      <c r="AF610" s="43"/>
      <c r="AG610" s="43"/>
      <c r="AH610" s="43"/>
    </row>
    <row r="611" spans="1:34">
      <c r="A611" s="43"/>
      <c r="B611" s="43"/>
      <c r="C611" s="43"/>
      <c r="D611" s="43"/>
      <c r="E611" s="43"/>
      <c r="F611" s="43" t="s">
        <v>310</v>
      </c>
      <c r="G611" s="43" t="s">
        <v>1621</v>
      </c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  <c r="AA611" s="43"/>
      <c r="AB611" s="43"/>
      <c r="AC611" s="43"/>
      <c r="AD611" s="43"/>
      <c r="AE611" s="43"/>
      <c r="AF611" s="43"/>
      <c r="AG611" s="43"/>
      <c r="AH611" s="43"/>
    </row>
    <row r="612" spans="1:34">
      <c r="A612" s="43"/>
      <c r="B612" s="43"/>
      <c r="C612" s="43"/>
      <c r="D612" s="43"/>
      <c r="E612" s="43"/>
      <c r="F612" s="43" t="s">
        <v>319</v>
      </c>
      <c r="G612" s="43" t="s">
        <v>1622</v>
      </c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  <c r="AA612" s="43"/>
      <c r="AB612" s="43"/>
      <c r="AC612" s="43"/>
      <c r="AD612" s="43"/>
      <c r="AE612" s="43"/>
      <c r="AF612" s="43"/>
      <c r="AG612" s="43"/>
      <c r="AH612" s="43"/>
    </row>
    <row r="613" spans="1:34">
      <c r="A613" s="43"/>
      <c r="B613" s="43"/>
      <c r="C613" s="43"/>
      <c r="D613" s="43"/>
      <c r="E613" s="43"/>
      <c r="F613" s="43" t="s">
        <v>328</v>
      </c>
      <c r="G613" s="43" t="s">
        <v>1623</v>
      </c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  <c r="AA613" s="43"/>
      <c r="AB613" s="43"/>
      <c r="AC613" s="43"/>
      <c r="AD613" s="43"/>
      <c r="AE613" s="43"/>
      <c r="AF613" s="43"/>
      <c r="AG613" s="43"/>
      <c r="AH613" s="43"/>
    </row>
    <row r="614" spans="1:34">
      <c r="A614" s="43"/>
      <c r="B614" s="43"/>
      <c r="C614" s="43"/>
      <c r="D614" s="43"/>
      <c r="E614" s="43"/>
      <c r="F614" s="43" t="s">
        <v>337</v>
      </c>
      <c r="G614" s="43" t="s">
        <v>1624</v>
      </c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  <c r="AA614" s="43"/>
      <c r="AB614" s="43"/>
      <c r="AC614" s="43"/>
      <c r="AD614" s="43"/>
      <c r="AE614" s="43"/>
      <c r="AF614" s="43"/>
      <c r="AG614" s="43"/>
      <c r="AH614" s="43"/>
    </row>
    <row r="615" spans="1:34">
      <c r="A615" s="43"/>
      <c r="B615" s="43"/>
      <c r="C615" s="43"/>
      <c r="D615" s="43"/>
      <c r="E615" s="43"/>
      <c r="F615" s="43" t="s">
        <v>347</v>
      </c>
      <c r="G615" s="43" t="s">
        <v>1625</v>
      </c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  <c r="AA615" s="43"/>
      <c r="AB615" s="43"/>
      <c r="AC615" s="43"/>
      <c r="AD615" s="43"/>
      <c r="AE615" s="43"/>
      <c r="AF615" s="43"/>
      <c r="AG615" s="43"/>
      <c r="AH615" s="43"/>
    </row>
    <row r="616" spans="1:34">
      <c r="A616" s="43"/>
      <c r="B616" s="43"/>
      <c r="C616" s="43"/>
      <c r="D616" s="43"/>
      <c r="E616" s="43"/>
      <c r="F616" s="43" t="s">
        <v>357</v>
      </c>
      <c r="G616" s="43" t="s">
        <v>1626</v>
      </c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  <c r="AA616" s="43"/>
      <c r="AB616" s="43"/>
      <c r="AC616" s="43"/>
      <c r="AD616" s="43"/>
      <c r="AE616" s="43"/>
      <c r="AF616" s="43"/>
      <c r="AG616" s="43"/>
      <c r="AH616" s="43"/>
    </row>
    <row r="617" spans="1:34">
      <c r="A617" s="43"/>
      <c r="B617" s="43"/>
      <c r="C617" s="43"/>
      <c r="D617" s="43"/>
      <c r="E617" s="43"/>
      <c r="F617" s="43" t="s">
        <v>368</v>
      </c>
      <c r="G617" s="43" t="s">
        <v>1627</v>
      </c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  <c r="AA617" s="43"/>
      <c r="AB617" s="43"/>
      <c r="AC617" s="43"/>
      <c r="AD617" s="43"/>
      <c r="AE617" s="43"/>
      <c r="AF617" s="43"/>
      <c r="AG617" s="43"/>
      <c r="AH617" s="43"/>
    </row>
    <row r="618" spans="1:34">
      <c r="A618" s="43"/>
      <c r="B618" s="43"/>
      <c r="C618" s="43"/>
      <c r="D618" s="43"/>
      <c r="E618" s="43"/>
      <c r="F618" s="43" t="s">
        <v>377</v>
      </c>
      <c r="G618" s="43" t="s">
        <v>1628</v>
      </c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  <c r="AA618" s="43"/>
      <c r="AB618" s="43"/>
      <c r="AC618" s="43"/>
      <c r="AD618" s="43"/>
      <c r="AE618" s="43"/>
      <c r="AF618" s="43"/>
      <c r="AG618" s="43"/>
      <c r="AH618" s="43"/>
    </row>
    <row r="619" spans="1:34">
      <c r="A619" s="43"/>
      <c r="B619" s="43"/>
      <c r="C619" s="43"/>
      <c r="D619" s="43"/>
      <c r="E619" s="43"/>
      <c r="F619" s="43" t="s">
        <v>386</v>
      </c>
      <c r="G619" s="43" t="s">
        <v>1629</v>
      </c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  <c r="AA619" s="43"/>
      <c r="AB619" s="43"/>
      <c r="AC619" s="43"/>
      <c r="AD619" s="43"/>
      <c r="AE619" s="43"/>
      <c r="AF619" s="43"/>
      <c r="AG619" s="43"/>
      <c r="AH619" s="43"/>
    </row>
    <row r="620" spans="1:34">
      <c r="A620" s="43"/>
      <c r="B620" s="43"/>
      <c r="C620" s="43"/>
      <c r="D620" s="43"/>
      <c r="E620" s="43"/>
      <c r="F620" s="43" t="s">
        <v>395</v>
      </c>
      <c r="G620" s="43" t="s">
        <v>1630</v>
      </c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  <c r="AA620" s="43"/>
      <c r="AB620" s="43"/>
      <c r="AC620" s="43"/>
      <c r="AD620" s="43"/>
      <c r="AE620" s="43"/>
      <c r="AF620" s="43"/>
      <c r="AG620" s="43"/>
      <c r="AH620" s="43"/>
    </row>
    <row r="621" spans="1:34">
      <c r="A621" s="43"/>
      <c r="B621" s="43"/>
      <c r="C621" s="43"/>
      <c r="D621" s="43"/>
      <c r="E621" s="43"/>
      <c r="F621" s="43" t="s">
        <v>404</v>
      </c>
      <c r="G621" s="43" t="s">
        <v>1631</v>
      </c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  <c r="AA621" s="43"/>
      <c r="AB621" s="43"/>
      <c r="AC621" s="43"/>
      <c r="AD621" s="43"/>
      <c r="AE621" s="43"/>
      <c r="AF621" s="43"/>
      <c r="AG621" s="43"/>
      <c r="AH621" s="43"/>
    </row>
    <row r="622" spans="1:34">
      <c r="A622" s="43"/>
      <c r="B622" s="43"/>
      <c r="C622" s="43"/>
      <c r="D622" s="43"/>
      <c r="E622" s="43"/>
      <c r="F622" s="43" t="s">
        <v>414</v>
      </c>
      <c r="G622" s="43" t="s">
        <v>1632</v>
      </c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  <c r="AA622" s="43"/>
      <c r="AB622" s="43"/>
      <c r="AC622" s="43"/>
      <c r="AD622" s="43"/>
      <c r="AE622" s="43"/>
      <c r="AF622" s="43"/>
      <c r="AG622" s="43"/>
      <c r="AH622" s="43"/>
    </row>
    <row r="623" spans="1:34">
      <c r="A623" s="43"/>
      <c r="B623" s="43"/>
      <c r="C623" s="43"/>
      <c r="D623" s="43"/>
      <c r="E623" s="43"/>
      <c r="F623" s="43" t="s">
        <v>424</v>
      </c>
      <c r="G623" s="43" t="s">
        <v>1633</v>
      </c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  <c r="AA623" s="43"/>
      <c r="AB623" s="43"/>
      <c r="AC623" s="43"/>
      <c r="AD623" s="43"/>
      <c r="AE623" s="43"/>
      <c r="AF623" s="43"/>
      <c r="AG623" s="43"/>
      <c r="AH623" s="43"/>
    </row>
    <row r="624" spans="1:34">
      <c r="A624" s="43"/>
      <c r="B624" s="43"/>
      <c r="C624" s="43"/>
      <c r="D624" s="43"/>
      <c r="E624" s="43"/>
      <c r="F624" s="43" t="s">
        <v>433</v>
      </c>
      <c r="G624" s="43" t="s">
        <v>1634</v>
      </c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  <c r="AA624" s="43"/>
      <c r="AB624" s="43"/>
      <c r="AC624" s="43"/>
      <c r="AD624" s="43"/>
      <c r="AE624" s="43"/>
      <c r="AF624" s="43"/>
      <c r="AG624" s="43"/>
      <c r="AH624" s="43"/>
    </row>
    <row r="625" spans="1:34">
      <c r="A625" s="43"/>
      <c r="B625" s="43"/>
      <c r="C625" s="43"/>
      <c r="D625" s="43"/>
      <c r="E625" s="43"/>
      <c r="F625" s="43" t="s">
        <v>442</v>
      </c>
      <c r="G625" s="43" t="s">
        <v>1635</v>
      </c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  <c r="AA625" s="43"/>
      <c r="AB625" s="43"/>
      <c r="AC625" s="43"/>
      <c r="AD625" s="43"/>
      <c r="AE625" s="43"/>
      <c r="AF625" s="43"/>
      <c r="AG625" s="43"/>
      <c r="AH625" s="43"/>
    </row>
    <row r="626" spans="1:34">
      <c r="A626" s="43"/>
      <c r="B626" s="43"/>
      <c r="C626" s="43"/>
      <c r="D626" s="43"/>
      <c r="E626" s="43"/>
      <c r="F626" s="43" t="s">
        <v>451</v>
      </c>
      <c r="G626" s="43" t="s">
        <v>1636</v>
      </c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  <c r="AA626" s="43"/>
      <c r="AB626" s="43"/>
      <c r="AC626" s="43"/>
      <c r="AD626" s="43"/>
      <c r="AE626" s="43"/>
      <c r="AF626" s="43"/>
      <c r="AG626" s="43"/>
      <c r="AH626" s="43"/>
    </row>
    <row r="627" spans="1:34">
      <c r="A627" s="43"/>
      <c r="B627" s="43"/>
      <c r="C627" s="43"/>
      <c r="D627" s="43"/>
      <c r="E627" s="43"/>
      <c r="F627" s="43" t="s">
        <v>460</v>
      </c>
      <c r="G627" s="43" t="s">
        <v>1637</v>
      </c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  <c r="AA627" s="43"/>
      <c r="AB627" s="43"/>
      <c r="AC627" s="43"/>
      <c r="AD627" s="43"/>
      <c r="AE627" s="43"/>
      <c r="AF627" s="43"/>
      <c r="AG627" s="43"/>
      <c r="AH627" s="43"/>
    </row>
    <row r="628" spans="1:34">
      <c r="A628" s="43"/>
      <c r="B628" s="43"/>
      <c r="C628" s="43"/>
      <c r="D628" s="43"/>
      <c r="E628" s="43"/>
      <c r="F628" s="43" t="s">
        <v>469</v>
      </c>
      <c r="G628" s="43" t="s">
        <v>1638</v>
      </c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  <c r="AA628" s="43"/>
      <c r="AB628" s="43"/>
      <c r="AC628" s="43"/>
      <c r="AD628" s="43"/>
      <c r="AE628" s="43"/>
      <c r="AF628" s="43"/>
      <c r="AG628" s="43"/>
      <c r="AH628" s="43"/>
    </row>
    <row r="629" spans="1:34">
      <c r="A629" s="43"/>
      <c r="B629" s="43"/>
      <c r="C629" s="43"/>
      <c r="D629" s="43"/>
      <c r="E629" s="43"/>
      <c r="F629" s="43" t="s">
        <v>478</v>
      </c>
      <c r="G629" s="43" t="s">
        <v>1639</v>
      </c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  <c r="AA629" s="43"/>
      <c r="AB629" s="43"/>
      <c r="AC629" s="43"/>
      <c r="AD629" s="43"/>
      <c r="AE629" s="43"/>
      <c r="AF629" s="43"/>
      <c r="AG629" s="43"/>
      <c r="AH629" s="43"/>
    </row>
    <row r="630" spans="1:34">
      <c r="A630" s="43"/>
      <c r="B630" s="43"/>
      <c r="C630" s="43"/>
      <c r="D630" s="43"/>
      <c r="E630" s="43"/>
      <c r="F630" s="43" t="s">
        <v>487</v>
      </c>
      <c r="G630" s="43" t="s">
        <v>1640</v>
      </c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  <c r="AA630" s="43"/>
      <c r="AB630" s="43"/>
      <c r="AC630" s="43"/>
      <c r="AD630" s="43"/>
      <c r="AE630" s="43"/>
      <c r="AF630" s="43"/>
      <c r="AG630" s="43"/>
      <c r="AH630" s="43"/>
    </row>
    <row r="631" spans="1:34">
      <c r="A631" s="43"/>
      <c r="B631" s="43"/>
      <c r="C631" s="43"/>
      <c r="D631" s="43"/>
      <c r="E631" s="43"/>
      <c r="F631" s="43" t="s">
        <v>496</v>
      </c>
      <c r="G631" s="43" t="s">
        <v>1641</v>
      </c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  <c r="AA631" s="43"/>
      <c r="AB631" s="43"/>
      <c r="AC631" s="43"/>
      <c r="AD631" s="43"/>
      <c r="AE631" s="43"/>
      <c r="AF631" s="43"/>
      <c r="AG631" s="43"/>
      <c r="AH631" s="43"/>
    </row>
    <row r="632" spans="1:34">
      <c r="A632" s="43"/>
      <c r="B632" s="43"/>
      <c r="C632" s="43"/>
      <c r="D632" s="43"/>
      <c r="E632" s="43"/>
      <c r="F632" s="43" t="s">
        <v>505</v>
      </c>
      <c r="G632" s="43" t="s">
        <v>1642</v>
      </c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  <c r="AA632" s="43"/>
      <c r="AB632" s="43"/>
      <c r="AC632" s="43"/>
      <c r="AD632" s="43"/>
      <c r="AE632" s="43"/>
      <c r="AF632" s="43"/>
      <c r="AG632" s="43"/>
      <c r="AH632" s="43"/>
    </row>
    <row r="633" spans="1:34">
      <c r="A633" s="43"/>
      <c r="B633" s="43"/>
      <c r="C633" s="43"/>
      <c r="D633" s="43"/>
      <c r="E633" s="43"/>
      <c r="F633" s="43" t="s">
        <v>514</v>
      </c>
      <c r="G633" s="43" t="s">
        <v>1643</v>
      </c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  <c r="AA633" s="43"/>
      <c r="AB633" s="43"/>
      <c r="AC633" s="43"/>
      <c r="AD633" s="43"/>
      <c r="AE633" s="43"/>
      <c r="AF633" s="43"/>
      <c r="AG633" s="43"/>
      <c r="AH633" s="43"/>
    </row>
    <row r="634" spans="1:34">
      <c r="A634" s="43"/>
      <c r="B634" s="43"/>
      <c r="C634" s="43"/>
      <c r="D634" s="43"/>
      <c r="E634" s="43"/>
      <c r="F634" s="43" t="s">
        <v>523</v>
      </c>
      <c r="G634" s="43" t="s">
        <v>1644</v>
      </c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  <c r="AA634" s="43"/>
      <c r="AB634" s="43"/>
      <c r="AC634" s="43"/>
      <c r="AD634" s="43"/>
      <c r="AE634" s="43"/>
      <c r="AF634" s="43"/>
      <c r="AG634" s="43"/>
      <c r="AH634" s="43"/>
    </row>
    <row r="635" spans="1:34">
      <c r="A635" s="43"/>
      <c r="B635" s="43"/>
      <c r="C635" s="43"/>
      <c r="D635" s="43"/>
      <c r="E635" s="43"/>
      <c r="F635" s="43" t="s">
        <v>532</v>
      </c>
      <c r="G635" s="43" t="s">
        <v>1645</v>
      </c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  <c r="AA635" s="43"/>
      <c r="AB635" s="43"/>
      <c r="AC635" s="43"/>
      <c r="AD635" s="43"/>
      <c r="AE635" s="43"/>
      <c r="AF635" s="43"/>
      <c r="AG635" s="43"/>
      <c r="AH635" s="43"/>
    </row>
    <row r="636" spans="1:34">
      <c r="A636" s="43"/>
      <c r="B636" s="43"/>
      <c r="C636" s="43"/>
      <c r="D636" s="43"/>
      <c r="E636" s="43"/>
      <c r="F636" s="43" t="s">
        <v>541</v>
      </c>
      <c r="G636" s="43" t="s">
        <v>1646</v>
      </c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  <c r="AA636" s="43"/>
      <c r="AB636" s="43"/>
      <c r="AC636" s="43"/>
      <c r="AD636" s="43"/>
      <c r="AE636" s="43"/>
      <c r="AF636" s="43"/>
      <c r="AG636" s="43"/>
      <c r="AH636" s="43"/>
    </row>
    <row r="637" spans="1:34">
      <c r="A637" s="43"/>
      <c r="B637" s="43"/>
      <c r="C637" s="43"/>
      <c r="D637" s="43"/>
      <c r="E637" s="43"/>
      <c r="F637" s="43" t="s">
        <v>550</v>
      </c>
      <c r="G637" s="43" t="s">
        <v>1647</v>
      </c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  <c r="AA637" s="43"/>
      <c r="AB637" s="43"/>
      <c r="AC637" s="43"/>
      <c r="AD637" s="43"/>
      <c r="AE637" s="43"/>
      <c r="AF637" s="43"/>
      <c r="AG637" s="43"/>
      <c r="AH637" s="43"/>
    </row>
    <row r="638" spans="1:34">
      <c r="A638" s="43"/>
      <c r="B638" s="43"/>
      <c r="C638" s="43"/>
      <c r="D638" s="43"/>
      <c r="E638" s="43"/>
      <c r="F638" s="43" t="s">
        <v>559</v>
      </c>
      <c r="G638" s="43" t="s">
        <v>1648</v>
      </c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  <c r="AA638" s="43"/>
      <c r="AB638" s="43"/>
      <c r="AC638" s="43"/>
      <c r="AD638" s="43"/>
      <c r="AE638" s="43"/>
      <c r="AF638" s="43"/>
      <c r="AG638" s="43"/>
      <c r="AH638" s="43"/>
    </row>
    <row r="639" spans="1:34">
      <c r="A639" s="43"/>
      <c r="B639" s="43"/>
      <c r="C639" s="43"/>
      <c r="D639" s="43"/>
      <c r="E639" s="43"/>
      <c r="F639" s="43" t="s">
        <v>568</v>
      </c>
      <c r="G639" s="43" t="s">
        <v>1649</v>
      </c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  <c r="AA639" s="43"/>
      <c r="AB639" s="43"/>
      <c r="AC639" s="43"/>
      <c r="AD639" s="43"/>
      <c r="AE639" s="43"/>
      <c r="AF639" s="43"/>
      <c r="AG639" s="43"/>
      <c r="AH639" s="43"/>
    </row>
    <row r="640" spans="1:34">
      <c r="A640" s="43"/>
      <c r="B640" s="43"/>
      <c r="C640" s="43"/>
      <c r="D640" s="43"/>
      <c r="E640" s="43"/>
      <c r="F640" s="43" t="s">
        <v>577</v>
      </c>
      <c r="G640" s="43" t="s">
        <v>1650</v>
      </c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  <c r="AA640" s="43"/>
      <c r="AB640" s="43"/>
      <c r="AC640" s="43"/>
      <c r="AD640" s="43"/>
      <c r="AE640" s="43"/>
      <c r="AF640" s="43"/>
      <c r="AG640" s="43"/>
      <c r="AH640" s="43"/>
    </row>
    <row r="641" spans="1:34">
      <c r="A641" s="43"/>
      <c r="B641" s="43"/>
      <c r="C641" s="43"/>
      <c r="D641" s="43"/>
      <c r="E641" s="43"/>
      <c r="F641" s="43" t="s">
        <v>586</v>
      </c>
      <c r="G641" s="43" t="s">
        <v>1651</v>
      </c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  <c r="AA641" s="43"/>
      <c r="AB641" s="43"/>
      <c r="AC641" s="43"/>
      <c r="AD641" s="43"/>
      <c r="AE641" s="43"/>
      <c r="AF641" s="43"/>
      <c r="AG641" s="43"/>
      <c r="AH641" s="43"/>
    </row>
    <row r="642" spans="1:34">
      <c r="A642" s="43"/>
      <c r="B642" s="43"/>
      <c r="C642" s="43"/>
      <c r="D642" s="43"/>
      <c r="E642" s="43"/>
      <c r="F642" s="43" t="s">
        <v>595</v>
      </c>
      <c r="G642" s="43" t="s">
        <v>1652</v>
      </c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  <c r="AA642" s="43"/>
      <c r="AB642" s="43"/>
      <c r="AC642" s="43"/>
      <c r="AD642" s="43"/>
      <c r="AE642" s="43"/>
      <c r="AF642" s="43"/>
      <c r="AG642" s="43"/>
      <c r="AH642" s="43"/>
    </row>
    <row r="643" spans="1:34">
      <c r="A643" s="43"/>
      <c r="B643" s="43"/>
      <c r="C643" s="43"/>
      <c r="D643" s="43"/>
      <c r="E643" s="43"/>
      <c r="F643" s="43" t="s">
        <v>604</v>
      </c>
      <c r="G643" s="43" t="s">
        <v>1653</v>
      </c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  <c r="AA643" s="43"/>
      <c r="AB643" s="43"/>
      <c r="AC643" s="43"/>
      <c r="AD643" s="43"/>
      <c r="AE643" s="43"/>
      <c r="AF643" s="43"/>
      <c r="AG643" s="43"/>
      <c r="AH643" s="43"/>
    </row>
    <row r="644" spans="1:34">
      <c r="A644" s="43"/>
      <c r="B644" s="43"/>
      <c r="C644" s="43"/>
      <c r="D644" s="43"/>
      <c r="E644" s="43"/>
      <c r="F644" s="43" t="s">
        <v>613</v>
      </c>
      <c r="G644" s="43" t="s">
        <v>1654</v>
      </c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  <c r="AA644" s="43"/>
      <c r="AB644" s="43"/>
      <c r="AC644" s="43"/>
      <c r="AD644" s="43"/>
      <c r="AE644" s="43"/>
      <c r="AF644" s="43"/>
      <c r="AG644" s="43"/>
      <c r="AH644" s="43"/>
    </row>
    <row r="645" spans="1:34">
      <c r="A645" s="43"/>
      <c r="B645" s="43"/>
      <c r="C645" s="43"/>
      <c r="D645" s="43"/>
      <c r="E645" s="43"/>
      <c r="F645" s="43" t="s">
        <v>622</v>
      </c>
      <c r="G645" s="43" t="s">
        <v>1655</v>
      </c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  <c r="AA645" s="43"/>
      <c r="AB645" s="43"/>
      <c r="AC645" s="43"/>
      <c r="AD645" s="43"/>
      <c r="AE645" s="43"/>
      <c r="AF645" s="43"/>
      <c r="AG645" s="43"/>
      <c r="AH645" s="43"/>
    </row>
    <row r="646" spans="1:34">
      <c r="A646" s="43"/>
      <c r="B646" s="43"/>
      <c r="C646" s="43"/>
      <c r="D646" s="43"/>
      <c r="E646" s="43"/>
      <c r="F646" s="43" t="s">
        <v>631</v>
      </c>
      <c r="G646" s="43" t="s">
        <v>1656</v>
      </c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  <c r="AA646" s="43"/>
      <c r="AB646" s="43"/>
      <c r="AC646" s="43"/>
      <c r="AD646" s="43"/>
      <c r="AE646" s="43"/>
      <c r="AF646" s="43"/>
      <c r="AG646" s="43"/>
      <c r="AH646" s="43"/>
    </row>
    <row r="647" spans="1:34">
      <c r="A647" s="43"/>
      <c r="B647" s="43"/>
      <c r="C647" s="43"/>
      <c r="D647" s="43"/>
      <c r="E647" s="43"/>
      <c r="F647" s="43" t="s">
        <v>640</v>
      </c>
      <c r="G647" s="43" t="s">
        <v>1657</v>
      </c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  <c r="AA647" s="43"/>
      <c r="AB647" s="43"/>
      <c r="AC647" s="43"/>
      <c r="AD647" s="43"/>
      <c r="AE647" s="43"/>
      <c r="AF647" s="43"/>
      <c r="AG647" s="43"/>
      <c r="AH647" s="43"/>
    </row>
    <row r="648" spans="1:34">
      <c r="A648" s="43"/>
      <c r="B648" s="43"/>
      <c r="C648" s="43"/>
      <c r="D648" s="43"/>
      <c r="E648" s="43"/>
      <c r="F648" s="43" t="s">
        <v>649</v>
      </c>
      <c r="G648" s="43" t="s">
        <v>1658</v>
      </c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  <c r="AA648" s="43"/>
      <c r="AB648" s="43"/>
      <c r="AC648" s="43"/>
      <c r="AD648" s="43"/>
      <c r="AE648" s="43"/>
      <c r="AF648" s="43"/>
      <c r="AG648" s="43"/>
      <c r="AH648" s="43"/>
    </row>
    <row r="649" spans="1:34">
      <c r="A649" s="43"/>
      <c r="B649" s="43"/>
      <c r="C649" s="43"/>
      <c r="D649" s="43"/>
      <c r="E649" s="43"/>
      <c r="F649" s="43" t="s">
        <v>658</v>
      </c>
      <c r="G649" s="43" t="s">
        <v>1659</v>
      </c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  <c r="AA649" s="43"/>
      <c r="AB649" s="43"/>
      <c r="AC649" s="43"/>
      <c r="AD649" s="43"/>
      <c r="AE649" s="43"/>
      <c r="AF649" s="43"/>
      <c r="AG649" s="43"/>
      <c r="AH649" s="43"/>
    </row>
    <row r="650" spans="1:34">
      <c r="A650" s="43"/>
      <c r="B650" s="43"/>
      <c r="C650" s="43"/>
      <c r="D650" s="43"/>
      <c r="E650" s="43"/>
      <c r="F650" s="43" t="s">
        <v>667</v>
      </c>
      <c r="G650" s="43" t="s">
        <v>1660</v>
      </c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  <c r="AA650" s="43"/>
      <c r="AB650" s="43"/>
      <c r="AC650" s="43"/>
      <c r="AD650" s="43"/>
      <c r="AE650" s="43"/>
      <c r="AF650" s="43"/>
      <c r="AG650" s="43"/>
      <c r="AH650" s="43"/>
    </row>
    <row r="651" spans="1:34">
      <c r="A651" s="43"/>
      <c r="B651" s="43"/>
      <c r="C651" s="43"/>
      <c r="D651" s="43"/>
      <c r="E651" s="43"/>
      <c r="F651" s="43" t="s">
        <v>676</v>
      </c>
      <c r="G651" s="43" t="s">
        <v>1661</v>
      </c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  <c r="AA651" s="43"/>
      <c r="AB651" s="43"/>
      <c r="AC651" s="43"/>
      <c r="AD651" s="43"/>
      <c r="AE651" s="43"/>
      <c r="AF651" s="43"/>
      <c r="AG651" s="43"/>
      <c r="AH651" s="43"/>
    </row>
    <row r="652" spans="1:34">
      <c r="A652" s="43"/>
      <c r="B652" s="43"/>
      <c r="C652" s="43"/>
      <c r="D652" s="43"/>
      <c r="E652" s="43"/>
      <c r="F652" s="43" t="s">
        <v>685</v>
      </c>
      <c r="G652" s="43" t="s">
        <v>1662</v>
      </c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  <c r="AA652" s="43"/>
      <c r="AB652" s="43"/>
      <c r="AC652" s="43"/>
      <c r="AD652" s="43"/>
      <c r="AE652" s="43"/>
      <c r="AF652" s="43"/>
      <c r="AG652" s="43"/>
      <c r="AH652" s="43"/>
    </row>
    <row r="653" spans="1:34">
      <c r="A653" s="43"/>
      <c r="B653" s="43"/>
      <c r="C653" s="43"/>
      <c r="D653" s="43"/>
      <c r="E653" s="43"/>
      <c r="F653" s="43" t="s">
        <v>694</v>
      </c>
      <c r="G653" s="43" t="s">
        <v>1663</v>
      </c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  <c r="AA653" s="43"/>
      <c r="AB653" s="43"/>
      <c r="AC653" s="43"/>
      <c r="AD653" s="43"/>
      <c r="AE653" s="43"/>
      <c r="AF653" s="43"/>
      <c r="AG653" s="43"/>
      <c r="AH653" s="43"/>
    </row>
    <row r="654" spans="1:34">
      <c r="A654" s="43"/>
      <c r="B654" s="43"/>
      <c r="C654" s="43"/>
      <c r="D654" s="43"/>
      <c r="E654" s="43"/>
      <c r="F654" s="43" t="s">
        <v>703</v>
      </c>
      <c r="G654" s="43" t="s">
        <v>1664</v>
      </c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  <c r="AA654" s="43"/>
      <c r="AB654" s="43"/>
      <c r="AC654" s="43"/>
      <c r="AD654" s="43"/>
      <c r="AE654" s="43"/>
      <c r="AF654" s="43"/>
      <c r="AG654" s="43"/>
      <c r="AH654" s="43"/>
    </row>
    <row r="655" spans="1:34">
      <c r="A655" s="43"/>
      <c r="B655" s="43"/>
      <c r="C655" s="43"/>
      <c r="D655" s="43"/>
      <c r="E655" s="43"/>
      <c r="F655" s="43" t="s">
        <v>712</v>
      </c>
      <c r="G655" s="43" t="s">
        <v>1665</v>
      </c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  <c r="AA655" s="43"/>
      <c r="AB655" s="43"/>
      <c r="AC655" s="43"/>
      <c r="AD655" s="43"/>
      <c r="AE655" s="43"/>
      <c r="AF655" s="43"/>
      <c r="AG655" s="43"/>
      <c r="AH655" s="43"/>
    </row>
    <row r="656" spans="1:34">
      <c r="A656" s="43"/>
      <c r="B656" s="43"/>
      <c r="C656" s="43"/>
      <c r="D656" s="43"/>
      <c r="E656" s="43"/>
      <c r="F656" s="43" t="s">
        <v>721</v>
      </c>
      <c r="G656" s="43" t="s">
        <v>1666</v>
      </c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  <c r="AA656" s="43"/>
      <c r="AB656" s="43"/>
      <c r="AC656" s="43"/>
      <c r="AD656" s="43"/>
      <c r="AE656" s="43"/>
      <c r="AF656" s="43"/>
      <c r="AG656" s="43"/>
      <c r="AH656" s="43"/>
    </row>
    <row r="657" spans="1:34">
      <c r="A657" s="43"/>
      <c r="B657" s="43"/>
      <c r="C657" s="43"/>
      <c r="D657" s="43"/>
      <c r="E657" s="43"/>
      <c r="F657" s="43" t="s">
        <v>730</v>
      </c>
      <c r="G657" s="43" t="s">
        <v>1667</v>
      </c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  <c r="AA657" s="43"/>
      <c r="AB657" s="43"/>
      <c r="AC657" s="43"/>
      <c r="AD657" s="43"/>
      <c r="AE657" s="43"/>
      <c r="AF657" s="43"/>
      <c r="AG657" s="43"/>
      <c r="AH657" s="43"/>
    </row>
    <row r="658" spans="1:34">
      <c r="A658" s="43"/>
      <c r="B658" s="43"/>
      <c r="C658" s="43"/>
      <c r="D658" s="43"/>
      <c r="E658" s="43"/>
      <c r="F658" s="43" t="s">
        <v>739</v>
      </c>
      <c r="G658" s="43" t="s">
        <v>1668</v>
      </c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  <c r="AA658" s="43"/>
      <c r="AB658" s="43"/>
      <c r="AC658" s="43"/>
      <c r="AD658" s="43"/>
      <c r="AE658" s="43"/>
      <c r="AF658" s="43"/>
      <c r="AG658" s="43"/>
      <c r="AH658" s="43"/>
    </row>
    <row r="659" spans="1:34">
      <c r="A659" s="43"/>
      <c r="B659" s="43"/>
      <c r="C659" s="43"/>
      <c r="D659" s="43"/>
      <c r="E659" s="43"/>
      <c r="F659" s="43" t="s">
        <v>748</v>
      </c>
      <c r="G659" s="43" t="s">
        <v>1669</v>
      </c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  <c r="AA659" s="43"/>
      <c r="AB659" s="43"/>
      <c r="AC659" s="43"/>
      <c r="AD659" s="43"/>
      <c r="AE659" s="43"/>
      <c r="AF659" s="43"/>
      <c r="AG659" s="43"/>
      <c r="AH659" s="43"/>
    </row>
    <row r="660" spans="1:34">
      <c r="A660" s="43"/>
      <c r="B660" s="43"/>
      <c r="C660" s="43"/>
      <c r="D660" s="43"/>
      <c r="E660" s="43"/>
      <c r="F660" s="43" t="s">
        <v>757</v>
      </c>
      <c r="G660" s="43" t="s">
        <v>1670</v>
      </c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  <c r="AA660" s="43"/>
      <c r="AB660" s="43"/>
      <c r="AC660" s="43"/>
      <c r="AD660" s="43"/>
      <c r="AE660" s="43"/>
      <c r="AF660" s="43"/>
      <c r="AG660" s="43"/>
      <c r="AH660" s="43"/>
    </row>
    <row r="661" spans="1:34">
      <c r="A661" s="43"/>
      <c r="B661" s="43"/>
      <c r="C661" s="43"/>
      <c r="D661" s="43"/>
      <c r="E661" s="43"/>
      <c r="F661" s="43" t="s">
        <v>766</v>
      </c>
      <c r="G661" s="43" t="s">
        <v>1671</v>
      </c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  <c r="AA661" s="43"/>
      <c r="AB661" s="43"/>
      <c r="AC661" s="43"/>
      <c r="AD661" s="43"/>
      <c r="AE661" s="43"/>
      <c r="AF661" s="43"/>
      <c r="AG661" s="43"/>
      <c r="AH661" s="43"/>
    </row>
    <row r="662" spans="1:34">
      <c r="A662" s="43"/>
      <c r="B662" s="43"/>
      <c r="C662" s="43"/>
      <c r="D662" s="43"/>
      <c r="E662" s="43"/>
      <c r="F662" s="43" t="s">
        <v>775</v>
      </c>
      <c r="G662" s="43" t="s">
        <v>1672</v>
      </c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  <c r="AA662" s="43"/>
      <c r="AB662" s="43"/>
      <c r="AC662" s="43"/>
      <c r="AD662" s="43"/>
      <c r="AE662" s="43"/>
      <c r="AF662" s="43"/>
      <c r="AG662" s="43"/>
      <c r="AH662" s="43"/>
    </row>
    <row r="663" spans="1:34">
      <c r="A663" s="43"/>
      <c r="B663" s="43"/>
      <c r="C663" s="43"/>
      <c r="D663" s="43"/>
      <c r="E663" s="43"/>
      <c r="F663" s="43" t="s">
        <v>784</v>
      </c>
      <c r="G663" s="43" t="s">
        <v>1673</v>
      </c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  <c r="AA663" s="43"/>
      <c r="AB663" s="43"/>
      <c r="AC663" s="43"/>
      <c r="AD663" s="43"/>
      <c r="AE663" s="43"/>
      <c r="AF663" s="43"/>
      <c r="AG663" s="43"/>
      <c r="AH663" s="43"/>
    </row>
    <row r="664" spans="1:34">
      <c r="A664" s="43"/>
      <c r="B664" s="43"/>
      <c r="C664" s="43"/>
      <c r="D664" s="43"/>
      <c r="E664" s="43"/>
      <c r="F664" s="43" t="s">
        <v>795</v>
      </c>
      <c r="G664" s="43" t="s">
        <v>1674</v>
      </c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  <c r="AA664" s="43"/>
      <c r="AB664" s="43"/>
      <c r="AC664" s="43"/>
      <c r="AD664" s="43"/>
      <c r="AE664" s="43"/>
      <c r="AF664" s="43"/>
      <c r="AG664" s="43"/>
      <c r="AH664" s="43"/>
    </row>
    <row r="665" spans="1:34">
      <c r="A665" s="43"/>
      <c r="B665" s="43"/>
      <c r="C665" s="43"/>
      <c r="D665" s="43"/>
      <c r="E665" s="43"/>
      <c r="F665" s="43" t="s">
        <v>804</v>
      </c>
      <c r="G665" s="43" t="s">
        <v>1675</v>
      </c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  <c r="AA665" s="43"/>
      <c r="AB665" s="43"/>
      <c r="AC665" s="43"/>
      <c r="AD665" s="43"/>
      <c r="AE665" s="43"/>
      <c r="AF665" s="43"/>
      <c r="AG665" s="43"/>
      <c r="AH665" s="43"/>
    </row>
    <row r="666" spans="1:34">
      <c r="A666" s="43"/>
      <c r="B666" s="43"/>
      <c r="C666" s="43"/>
      <c r="D666" s="43"/>
      <c r="E666" s="43"/>
      <c r="F666" s="43" t="s">
        <v>813</v>
      </c>
      <c r="G666" s="43" t="s">
        <v>1676</v>
      </c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  <c r="AA666" s="43"/>
      <c r="AB666" s="43"/>
      <c r="AC666" s="43"/>
      <c r="AD666" s="43"/>
      <c r="AE666" s="43"/>
      <c r="AF666" s="43"/>
      <c r="AG666" s="43"/>
      <c r="AH666" s="43"/>
    </row>
    <row r="667" spans="1:34">
      <c r="A667" s="43"/>
      <c r="B667" s="43"/>
      <c r="C667" s="43"/>
      <c r="D667" s="43"/>
      <c r="E667" s="43"/>
      <c r="F667" s="43" t="s">
        <v>822</v>
      </c>
      <c r="G667" s="43" t="s">
        <v>1677</v>
      </c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  <c r="AA667" s="43"/>
      <c r="AB667" s="43"/>
      <c r="AC667" s="43"/>
      <c r="AD667" s="43"/>
      <c r="AE667" s="43"/>
      <c r="AF667" s="43"/>
      <c r="AG667" s="43"/>
      <c r="AH667" s="43"/>
    </row>
    <row r="668" spans="1:34">
      <c r="A668" s="43"/>
      <c r="B668" s="43"/>
      <c r="C668" s="43"/>
      <c r="D668" s="43"/>
      <c r="E668" s="43"/>
      <c r="F668" s="43" t="s">
        <v>831</v>
      </c>
      <c r="G668" s="43" t="s">
        <v>1678</v>
      </c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  <c r="AA668" s="43"/>
      <c r="AB668" s="43"/>
      <c r="AC668" s="43"/>
      <c r="AD668" s="43"/>
      <c r="AE668" s="43"/>
      <c r="AF668" s="43"/>
      <c r="AG668" s="43"/>
      <c r="AH668" s="43"/>
    </row>
    <row r="669" spans="1:34">
      <c r="A669" s="43"/>
      <c r="B669" s="43"/>
      <c r="C669" s="43"/>
      <c r="D669" s="43"/>
      <c r="E669" s="43"/>
      <c r="F669" s="43" t="s">
        <v>840</v>
      </c>
      <c r="G669" s="43" t="s">
        <v>1679</v>
      </c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  <c r="AA669" s="43"/>
      <c r="AB669" s="43"/>
      <c r="AC669" s="43"/>
      <c r="AD669" s="43"/>
      <c r="AE669" s="43"/>
      <c r="AF669" s="43"/>
      <c r="AG669" s="43"/>
      <c r="AH669" s="43"/>
    </row>
    <row r="670" spans="1:34">
      <c r="A670" s="43"/>
      <c r="B670" s="43"/>
      <c r="C670" s="43"/>
      <c r="D670" s="43"/>
      <c r="E670" s="43"/>
      <c r="F670" s="43" t="s">
        <v>851</v>
      </c>
      <c r="G670" s="43" t="s">
        <v>1680</v>
      </c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  <c r="AA670" s="43"/>
      <c r="AB670" s="43"/>
      <c r="AC670" s="43"/>
      <c r="AD670" s="43"/>
      <c r="AE670" s="43"/>
      <c r="AF670" s="43"/>
      <c r="AG670" s="43"/>
      <c r="AH670" s="43"/>
    </row>
    <row r="671" spans="1:34">
      <c r="A671" s="43"/>
      <c r="B671" s="43"/>
      <c r="C671" s="43"/>
      <c r="D671" s="43"/>
      <c r="E671" s="43"/>
      <c r="F671" s="43" t="s">
        <v>860</v>
      </c>
      <c r="G671" s="43" t="s">
        <v>1681</v>
      </c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  <c r="AA671" s="43"/>
      <c r="AB671" s="43"/>
      <c r="AC671" s="43"/>
      <c r="AD671" s="43"/>
      <c r="AE671" s="43"/>
      <c r="AF671" s="43"/>
      <c r="AG671" s="43"/>
      <c r="AH671" s="43"/>
    </row>
    <row r="672" spans="1:34">
      <c r="A672" s="43"/>
      <c r="B672" s="43"/>
      <c r="C672" s="43"/>
      <c r="D672" s="43"/>
      <c r="E672" s="43"/>
      <c r="F672" s="43" t="s">
        <v>869</v>
      </c>
      <c r="G672" s="43" t="s">
        <v>1682</v>
      </c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  <c r="AA672" s="43"/>
      <c r="AB672" s="43"/>
      <c r="AC672" s="43"/>
      <c r="AD672" s="43"/>
      <c r="AE672" s="43"/>
      <c r="AF672" s="43"/>
      <c r="AG672" s="43"/>
      <c r="AH672" s="43"/>
    </row>
    <row r="673" spans="1:34">
      <c r="A673" s="43"/>
      <c r="B673" s="43"/>
      <c r="C673" s="43"/>
      <c r="D673" s="43"/>
      <c r="E673" s="43"/>
      <c r="F673" s="43" t="s">
        <v>878</v>
      </c>
      <c r="G673" s="43" t="s">
        <v>1683</v>
      </c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  <c r="AA673" s="43"/>
      <c r="AB673" s="43"/>
      <c r="AC673" s="43"/>
      <c r="AD673" s="43"/>
      <c r="AE673" s="43"/>
      <c r="AF673" s="43"/>
      <c r="AG673" s="43"/>
      <c r="AH673" s="43"/>
    </row>
    <row r="674" spans="1:34">
      <c r="A674" s="43"/>
      <c r="B674" s="43"/>
      <c r="C674" s="43"/>
      <c r="D674" s="43"/>
      <c r="E674" s="43"/>
      <c r="F674" s="43" t="s">
        <v>887</v>
      </c>
      <c r="G674" s="43" t="s">
        <v>1684</v>
      </c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  <c r="AA674" s="43"/>
      <c r="AB674" s="43"/>
      <c r="AC674" s="43"/>
      <c r="AD674" s="43"/>
      <c r="AE674" s="43"/>
      <c r="AF674" s="43"/>
      <c r="AG674" s="43"/>
      <c r="AH674" s="43"/>
    </row>
    <row r="675" spans="1:34">
      <c r="A675" s="43"/>
      <c r="B675" s="43"/>
      <c r="C675" s="43"/>
      <c r="D675" s="43"/>
      <c r="E675" s="43"/>
      <c r="F675" s="43" t="s">
        <v>896</v>
      </c>
      <c r="G675" s="43" t="s">
        <v>1685</v>
      </c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  <c r="AA675" s="43"/>
      <c r="AB675" s="43"/>
      <c r="AC675" s="43"/>
      <c r="AD675" s="43"/>
      <c r="AE675" s="43"/>
      <c r="AF675" s="43"/>
      <c r="AG675" s="43"/>
      <c r="AH675" s="43"/>
    </row>
    <row r="676" spans="1:34">
      <c r="A676" s="43"/>
      <c r="B676" s="43"/>
      <c r="C676" s="43"/>
      <c r="D676" s="43"/>
      <c r="E676" s="43"/>
      <c r="F676" s="43" t="s">
        <v>905</v>
      </c>
      <c r="G676" s="43" t="s">
        <v>1686</v>
      </c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  <c r="AA676" s="43"/>
      <c r="AB676" s="43"/>
      <c r="AC676" s="43"/>
      <c r="AD676" s="43"/>
      <c r="AE676" s="43"/>
      <c r="AF676" s="43"/>
      <c r="AG676" s="43"/>
      <c r="AH676" s="43"/>
    </row>
    <row r="677" spans="1:34">
      <c r="A677" s="43"/>
      <c r="B677" s="43"/>
      <c r="C677" s="43"/>
      <c r="D677" s="43"/>
      <c r="E677" s="43"/>
      <c r="F677" s="43" t="s">
        <v>914</v>
      </c>
      <c r="G677" s="43" t="s">
        <v>1687</v>
      </c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  <c r="AA677" s="43"/>
      <c r="AB677" s="43"/>
      <c r="AC677" s="43"/>
      <c r="AD677" s="43"/>
      <c r="AE677" s="43"/>
      <c r="AF677" s="43"/>
      <c r="AG677" s="43"/>
      <c r="AH677" s="43"/>
    </row>
    <row r="678" spans="1:34">
      <c r="A678" s="43"/>
      <c r="B678" s="43"/>
      <c r="C678" s="43"/>
      <c r="D678" s="43"/>
      <c r="E678" s="43"/>
      <c r="F678" s="43" t="s">
        <v>923</v>
      </c>
      <c r="G678" s="43" t="s">
        <v>1688</v>
      </c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  <c r="AA678" s="43"/>
      <c r="AB678" s="43"/>
      <c r="AC678" s="43"/>
      <c r="AD678" s="43"/>
      <c r="AE678" s="43"/>
      <c r="AF678" s="43"/>
      <c r="AG678" s="43"/>
      <c r="AH678" s="43"/>
    </row>
    <row r="679" spans="1:34">
      <c r="A679" s="43"/>
      <c r="B679" s="43"/>
      <c r="C679" s="43"/>
      <c r="D679" s="43"/>
      <c r="E679" s="43"/>
      <c r="F679" s="43" t="s">
        <v>932</v>
      </c>
      <c r="G679" s="43" t="s">
        <v>1689</v>
      </c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  <c r="AA679" s="43"/>
      <c r="AB679" s="43"/>
      <c r="AC679" s="43"/>
      <c r="AD679" s="43"/>
      <c r="AE679" s="43"/>
      <c r="AF679" s="43"/>
      <c r="AG679" s="43"/>
      <c r="AH679" s="43"/>
    </row>
    <row r="680" spans="1:34">
      <c r="A680" s="43"/>
      <c r="B680" s="43"/>
      <c r="C680" s="43"/>
      <c r="D680" s="43"/>
      <c r="E680" s="43"/>
      <c r="F680" s="43" t="s">
        <v>941</v>
      </c>
      <c r="G680" s="43" t="s">
        <v>1690</v>
      </c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  <c r="AA680" s="43"/>
      <c r="AB680" s="43"/>
      <c r="AC680" s="43"/>
      <c r="AD680" s="43"/>
      <c r="AE680" s="43"/>
      <c r="AF680" s="43"/>
      <c r="AG680" s="43"/>
      <c r="AH680" s="43"/>
    </row>
    <row r="681" spans="1:34">
      <c r="A681" s="43"/>
      <c r="B681" s="43"/>
      <c r="C681" s="43"/>
      <c r="D681" s="43"/>
      <c r="E681" s="43"/>
      <c r="F681" s="43" t="s">
        <v>950</v>
      </c>
      <c r="G681" s="43" t="s">
        <v>1691</v>
      </c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  <c r="AA681" s="43"/>
      <c r="AB681" s="43"/>
      <c r="AC681" s="43"/>
      <c r="AD681" s="43"/>
      <c r="AE681" s="43"/>
      <c r="AF681" s="43"/>
      <c r="AG681" s="43"/>
      <c r="AH681" s="43"/>
    </row>
    <row r="682" spans="1:34">
      <c r="A682" s="43"/>
      <c r="B682" s="43"/>
      <c r="C682" s="43"/>
      <c r="D682" s="43"/>
      <c r="E682" s="43"/>
      <c r="F682" s="43" t="s">
        <v>959</v>
      </c>
      <c r="G682" s="43" t="s">
        <v>1692</v>
      </c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  <c r="AA682" s="43"/>
      <c r="AB682" s="43"/>
      <c r="AC682" s="43"/>
      <c r="AD682" s="43"/>
      <c r="AE682" s="43"/>
      <c r="AF682" s="43"/>
      <c r="AG682" s="43"/>
      <c r="AH682" s="43"/>
    </row>
    <row r="683" spans="1:34">
      <c r="A683" s="43"/>
      <c r="B683" s="43"/>
      <c r="C683" s="43"/>
      <c r="D683" s="43"/>
      <c r="E683" s="43"/>
      <c r="F683" s="43" t="s">
        <v>968</v>
      </c>
      <c r="G683" s="43" t="s">
        <v>1693</v>
      </c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  <c r="AA683" s="43"/>
      <c r="AB683" s="43"/>
      <c r="AC683" s="43"/>
      <c r="AD683" s="43"/>
      <c r="AE683" s="43"/>
      <c r="AF683" s="43"/>
      <c r="AG683" s="43"/>
      <c r="AH683" s="43"/>
    </row>
    <row r="684" spans="1:34">
      <c r="A684" s="43"/>
      <c r="B684" s="43"/>
      <c r="C684" s="43"/>
      <c r="D684" s="43"/>
      <c r="E684" s="43"/>
      <c r="F684" s="43" t="s">
        <v>977</v>
      </c>
      <c r="G684" s="43" t="s">
        <v>1694</v>
      </c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  <c r="AA684" s="43"/>
      <c r="AB684" s="43"/>
      <c r="AC684" s="43"/>
      <c r="AD684" s="43"/>
      <c r="AE684" s="43"/>
      <c r="AF684" s="43"/>
      <c r="AG684" s="43"/>
      <c r="AH684" s="43"/>
    </row>
    <row r="685" spans="1:34">
      <c r="A685" s="43"/>
      <c r="B685" s="43"/>
      <c r="C685" s="43"/>
      <c r="D685" s="43"/>
      <c r="E685" s="43"/>
      <c r="F685" s="43" t="s">
        <v>986</v>
      </c>
      <c r="G685" s="43" t="s">
        <v>1695</v>
      </c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  <c r="AA685" s="43"/>
      <c r="AB685" s="43"/>
      <c r="AC685" s="43"/>
      <c r="AD685" s="43"/>
      <c r="AE685" s="43"/>
      <c r="AF685" s="43"/>
      <c r="AG685" s="43"/>
      <c r="AH685" s="43"/>
    </row>
    <row r="686" spans="1:34">
      <c r="A686" s="43"/>
      <c r="B686" s="43"/>
      <c r="C686" s="43"/>
      <c r="D686" s="43"/>
      <c r="E686" s="43"/>
      <c r="F686" s="43" t="s">
        <v>995</v>
      </c>
      <c r="G686" s="43" t="s">
        <v>1696</v>
      </c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  <c r="AA686" s="43"/>
      <c r="AB686" s="43"/>
      <c r="AC686" s="43"/>
      <c r="AD686" s="43"/>
      <c r="AE686" s="43"/>
      <c r="AF686" s="43"/>
      <c r="AG686" s="43"/>
      <c r="AH686" s="43"/>
    </row>
    <row r="687" spans="1:34">
      <c r="A687" s="43"/>
      <c r="B687" s="43"/>
      <c r="C687" s="43"/>
      <c r="D687" s="43"/>
      <c r="E687" s="43"/>
      <c r="F687" s="43" t="s">
        <v>1004</v>
      </c>
      <c r="G687" s="43" t="s">
        <v>1697</v>
      </c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  <c r="AA687" s="43"/>
      <c r="AB687" s="43"/>
      <c r="AC687" s="43"/>
      <c r="AD687" s="43"/>
      <c r="AE687" s="43"/>
      <c r="AF687" s="43"/>
      <c r="AG687" s="43"/>
      <c r="AH687" s="43"/>
    </row>
    <row r="688" spans="1:34">
      <c r="A688" s="43"/>
      <c r="B688" s="43"/>
      <c r="C688" s="43"/>
      <c r="D688" s="43"/>
      <c r="E688" s="43"/>
      <c r="F688" s="43" t="s">
        <v>1013</v>
      </c>
      <c r="G688" s="43" t="s">
        <v>1698</v>
      </c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  <c r="AA688" s="43"/>
      <c r="AB688" s="43"/>
      <c r="AC688" s="43"/>
      <c r="AD688" s="43"/>
      <c r="AE688" s="43"/>
      <c r="AF688" s="43"/>
      <c r="AG688" s="43"/>
      <c r="AH688" s="43"/>
    </row>
    <row r="689" spans="1:34">
      <c r="A689" s="43"/>
      <c r="B689" s="43"/>
      <c r="C689" s="43"/>
      <c r="D689" s="43"/>
      <c r="E689" s="43"/>
      <c r="F689" s="43" t="s">
        <v>1022</v>
      </c>
      <c r="G689" s="43" t="s">
        <v>1699</v>
      </c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  <c r="AA689" s="43"/>
      <c r="AB689" s="43"/>
      <c r="AC689" s="43"/>
      <c r="AD689" s="43"/>
      <c r="AE689" s="43"/>
      <c r="AF689" s="43"/>
      <c r="AG689" s="43"/>
      <c r="AH689" s="43"/>
    </row>
    <row r="690" spans="1:34">
      <c r="A690" s="43"/>
      <c r="B690" s="43"/>
      <c r="C690" s="43"/>
      <c r="D690" s="43"/>
      <c r="E690" s="43"/>
      <c r="F690" s="43" t="s">
        <v>1031</v>
      </c>
      <c r="G690" s="43" t="s">
        <v>1700</v>
      </c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  <c r="AA690" s="43"/>
      <c r="AB690" s="43"/>
      <c r="AC690" s="43"/>
      <c r="AD690" s="43"/>
      <c r="AE690" s="43"/>
      <c r="AF690" s="43"/>
      <c r="AG690" s="43"/>
      <c r="AH690" s="43"/>
    </row>
    <row r="691" spans="1:34">
      <c r="A691" s="43"/>
      <c r="B691" s="43"/>
      <c r="C691" s="43"/>
      <c r="D691" s="43"/>
      <c r="E691" s="43"/>
      <c r="F691" s="43" t="s">
        <v>1040</v>
      </c>
      <c r="G691" s="43" t="s">
        <v>1701</v>
      </c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  <c r="AA691" s="43"/>
      <c r="AB691" s="43"/>
      <c r="AC691" s="43"/>
      <c r="AD691" s="43"/>
      <c r="AE691" s="43"/>
      <c r="AF691" s="43"/>
      <c r="AG691" s="43"/>
      <c r="AH691" s="43"/>
    </row>
    <row r="692" spans="1:34">
      <c r="A692" s="43"/>
      <c r="B692" s="43"/>
      <c r="C692" s="43"/>
      <c r="D692" s="43"/>
      <c r="E692" s="43"/>
      <c r="F692" s="43" t="s">
        <v>1049</v>
      </c>
      <c r="G692" s="43" t="s">
        <v>1702</v>
      </c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  <c r="AA692" s="43"/>
      <c r="AB692" s="43"/>
      <c r="AC692" s="43"/>
      <c r="AD692" s="43"/>
      <c r="AE692" s="43"/>
      <c r="AF692" s="43"/>
      <c r="AG692" s="43"/>
      <c r="AH692" s="43"/>
    </row>
    <row r="693" spans="1:34">
      <c r="A693" s="43"/>
      <c r="B693" s="43"/>
      <c r="C693" s="43"/>
      <c r="D693" s="43"/>
      <c r="E693" s="43"/>
      <c r="F693" s="43" t="s">
        <v>1058</v>
      </c>
      <c r="G693" s="43" t="s">
        <v>1703</v>
      </c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</row>
    <row r="694" spans="1:34">
      <c r="A694" s="43"/>
      <c r="B694" s="43"/>
      <c r="C694" s="43"/>
      <c r="D694" s="43"/>
      <c r="E694" s="43"/>
      <c r="F694" s="43" t="s">
        <v>1067</v>
      </c>
      <c r="G694" s="43" t="s">
        <v>1704</v>
      </c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  <c r="AA694" s="43"/>
      <c r="AB694" s="43"/>
      <c r="AC694" s="43"/>
      <c r="AD694" s="43"/>
      <c r="AE694" s="43"/>
      <c r="AF694" s="43"/>
      <c r="AG694" s="43"/>
      <c r="AH694" s="43"/>
    </row>
    <row r="695" spans="1:34">
      <c r="A695" s="43"/>
      <c r="B695" s="43"/>
      <c r="C695" s="43"/>
      <c r="D695" s="43"/>
      <c r="E695" s="43"/>
      <c r="F695" s="43" t="s">
        <v>1076</v>
      </c>
      <c r="G695" s="43" t="s">
        <v>1705</v>
      </c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  <c r="AA695" s="43"/>
      <c r="AB695" s="43"/>
      <c r="AC695" s="43"/>
      <c r="AD695" s="43"/>
      <c r="AE695" s="43"/>
      <c r="AF695" s="43"/>
      <c r="AG695" s="43"/>
      <c r="AH695" s="43"/>
    </row>
    <row r="696" spans="1:34">
      <c r="A696" s="43"/>
      <c r="B696" s="43"/>
      <c r="C696" s="43"/>
      <c r="D696" s="43"/>
      <c r="E696" s="43"/>
      <c r="F696" s="43" t="s">
        <v>1085</v>
      </c>
      <c r="G696" s="43" t="s">
        <v>1706</v>
      </c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  <c r="AA696" s="43"/>
      <c r="AB696" s="43"/>
      <c r="AC696" s="43"/>
      <c r="AD696" s="43"/>
      <c r="AE696" s="43"/>
      <c r="AF696" s="43"/>
      <c r="AG696" s="43"/>
      <c r="AH696" s="43"/>
    </row>
    <row r="697" spans="1:34">
      <c r="A697" s="43"/>
      <c r="B697" s="43"/>
      <c r="C697" s="43"/>
      <c r="D697" s="43"/>
      <c r="E697" s="43"/>
      <c r="F697" s="43" t="s">
        <v>1094</v>
      </c>
      <c r="G697" s="43" t="s">
        <v>1707</v>
      </c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  <c r="AA697" s="43"/>
      <c r="AB697" s="43"/>
      <c r="AC697" s="43"/>
      <c r="AD697" s="43"/>
      <c r="AE697" s="43"/>
      <c r="AF697" s="43"/>
      <c r="AG697" s="43"/>
      <c r="AH697" s="43"/>
    </row>
    <row r="698" spans="1:34">
      <c r="A698" s="43"/>
      <c r="B698" s="43"/>
      <c r="C698" s="43"/>
      <c r="D698" s="43"/>
      <c r="E698" s="43"/>
      <c r="F698" s="43" t="s">
        <v>1103</v>
      </c>
      <c r="G698" s="43" t="s">
        <v>1708</v>
      </c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  <c r="AA698" s="43"/>
      <c r="AB698" s="43"/>
      <c r="AC698" s="43"/>
      <c r="AD698" s="43"/>
      <c r="AE698" s="43"/>
      <c r="AF698" s="43"/>
      <c r="AG698" s="43"/>
      <c r="AH698" s="43"/>
    </row>
    <row r="699" spans="1:34">
      <c r="A699" s="43"/>
      <c r="B699" s="43"/>
      <c r="C699" s="43"/>
      <c r="D699" s="43"/>
      <c r="E699" s="43"/>
      <c r="F699" s="43" t="s">
        <v>1112</v>
      </c>
      <c r="G699" s="43" t="s">
        <v>1709</v>
      </c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  <c r="AA699" s="43"/>
      <c r="AB699" s="43"/>
      <c r="AC699" s="43"/>
      <c r="AD699" s="43"/>
      <c r="AE699" s="43"/>
      <c r="AF699" s="43"/>
      <c r="AG699" s="43"/>
      <c r="AH699" s="43"/>
    </row>
    <row r="700" spans="1:34">
      <c r="A700" s="43"/>
      <c r="B700" s="43"/>
      <c r="C700" s="43"/>
      <c r="D700" s="43"/>
      <c r="E700" s="43"/>
      <c r="F700" s="43" t="s">
        <v>229</v>
      </c>
      <c r="G700" s="43" t="s">
        <v>1710</v>
      </c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  <c r="AA700" s="43"/>
      <c r="AB700" s="43"/>
      <c r="AC700" s="43"/>
      <c r="AD700" s="43"/>
      <c r="AE700" s="43"/>
      <c r="AF700" s="43"/>
      <c r="AG700" s="43"/>
      <c r="AH700" s="43"/>
    </row>
    <row r="701" spans="1:34">
      <c r="A701" s="43"/>
      <c r="B701" s="43"/>
      <c r="C701" s="43"/>
      <c r="D701" s="43"/>
      <c r="E701" s="43"/>
      <c r="F701" s="43" t="s">
        <v>242</v>
      </c>
      <c r="G701" s="43" t="s">
        <v>1711</v>
      </c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  <c r="AA701" s="43"/>
      <c r="AB701" s="43"/>
      <c r="AC701" s="43"/>
      <c r="AD701" s="43"/>
      <c r="AE701" s="43"/>
      <c r="AF701" s="43"/>
      <c r="AG701" s="43"/>
      <c r="AH701" s="43"/>
    </row>
    <row r="702" spans="1:34">
      <c r="A702" s="43"/>
      <c r="B702" s="43"/>
      <c r="C702" s="43"/>
      <c r="D702" s="43"/>
      <c r="E702" s="43"/>
      <c r="F702" s="43" t="s">
        <v>255</v>
      </c>
      <c r="G702" s="43" t="s">
        <v>1712</v>
      </c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  <c r="AA702" s="43"/>
      <c r="AB702" s="43"/>
      <c r="AC702" s="43"/>
      <c r="AD702" s="43"/>
      <c r="AE702" s="43"/>
      <c r="AF702" s="43"/>
      <c r="AG702" s="43"/>
      <c r="AH702" s="43"/>
    </row>
    <row r="703" spans="1:34">
      <c r="A703" s="43"/>
      <c r="B703" s="43"/>
      <c r="C703" s="43"/>
      <c r="D703" s="43"/>
      <c r="E703" s="43"/>
      <c r="F703" s="43" t="s">
        <v>268</v>
      </c>
      <c r="G703" s="43" t="s">
        <v>1713</v>
      </c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  <c r="AA703" s="43"/>
      <c r="AB703" s="43"/>
      <c r="AC703" s="43"/>
      <c r="AD703" s="43"/>
      <c r="AE703" s="43"/>
      <c r="AF703" s="43"/>
      <c r="AG703" s="43"/>
      <c r="AH703" s="43"/>
    </row>
    <row r="704" spans="1:34">
      <c r="A704" s="43"/>
      <c r="B704" s="43"/>
      <c r="C704" s="43"/>
      <c r="D704" s="43"/>
      <c r="E704" s="43"/>
      <c r="F704" s="43" t="s">
        <v>280</v>
      </c>
      <c r="G704" s="43" t="s">
        <v>1129</v>
      </c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  <c r="AA704" s="43"/>
      <c r="AB704" s="43"/>
      <c r="AC704" s="43"/>
      <c r="AD704" s="43"/>
      <c r="AE704" s="43"/>
      <c r="AF704" s="43"/>
      <c r="AG704" s="43"/>
      <c r="AH704" s="43"/>
    </row>
    <row r="705" spans="1:34">
      <c r="A705" s="43"/>
      <c r="B705" s="43"/>
      <c r="C705" s="43"/>
      <c r="D705" s="43"/>
      <c r="E705" s="43"/>
      <c r="F705" s="43" t="s">
        <v>291</v>
      </c>
      <c r="G705" s="43" t="s">
        <v>1714</v>
      </c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  <c r="AA705" s="43"/>
      <c r="AB705" s="43"/>
      <c r="AC705" s="43"/>
      <c r="AD705" s="43"/>
      <c r="AE705" s="43"/>
      <c r="AF705" s="43"/>
      <c r="AG705" s="43"/>
      <c r="AH705" s="43"/>
    </row>
    <row r="706" spans="1:34">
      <c r="A706" s="43"/>
      <c r="B706" s="43"/>
      <c r="C706" s="43"/>
      <c r="D706" s="43"/>
      <c r="E706" s="43"/>
      <c r="F706" s="43" t="s">
        <v>301</v>
      </c>
      <c r="G706" s="43" t="s">
        <v>1715</v>
      </c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  <c r="AA706" s="43"/>
      <c r="AB706" s="43"/>
      <c r="AC706" s="43"/>
      <c r="AD706" s="43"/>
      <c r="AE706" s="43"/>
      <c r="AF706" s="43"/>
      <c r="AG706" s="43"/>
      <c r="AH706" s="43"/>
    </row>
    <row r="707" spans="1:34">
      <c r="A707" s="43"/>
      <c r="B707" s="43"/>
      <c r="C707" s="43"/>
      <c r="D707" s="43"/>
      <c r="E707" s="43"/>
      <c r="F707" s="43" t="s">
        <v>311</v>
      </c>
      <c r="G707" s="43" t="s">
        <v>1716</v>
      </c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  <c r="AA707" s="43"/>
      <c r="AB707" s="43"/>
      <c r="AC707" s="43"/>
      <c r="AD707" s="43"/>
      <c r="AE707" s="43"/>
      <c r="AF707" s="43"/>
      <c r="AG707" s="43"/>
      <c r="AH707" s="43"/>
    </row>
    <row r="708" spans="1:34">
      <c r="A708" s="43"/>
      <c r="B708" s="43"/>
      <c r="C708" s="43"/>
      <c r="D708" s="43"/>
      <c r="E708" s="43"/>
      <c r="F708" s="43" t="s">
        <v>320</v>
      </c>
      <c r="G708" s="43" t="s">
        <v>1717</v>
      </c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  <c r="AA708" s="43"/>
      <c r="AB708" s="43"/>
      <c r="AC708" s="43"/>
      <c r="AD708" s="43"/>
      <c r="AE708" s="43"/>
      <c r="AF708" s="43"/>
      <c r="AG708" s="43"/>
      <c r="AH708" s="43"/>
    </row>
    <row r="709" spans="1:34">
      <c r="A709" s="43"/>
      <c r="B709" s="43"/>
      <c r="C709" s="43"/>
      <c r="D709" s="43"/>
      <c r="E709" s="43"/>
      <c r="F709" s="43" t="s">
        <v>329</v>
      </c>
      <c r="G709" s="43" t="s">
        <v>1718</v>
      </c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  <c r="AA709" s="43"/>
      <c r="AB709" s="43"/>
      <c r="AC709" s="43"/>
      <c r="AD709" s="43"/>
      <c r="AE709" s="43"/>
      <c r="AF709" s="43"/>
      <c r="AG709" s="43"/>
      <c r="AH709" s="43"/>
    </row>
    <row r="710" spans="1:34">
      <c r="A710" s="43"/>
      <c r="B710" s="43"/>
      <c r="C710" s="43"/>
      <c r="D710" s="43"/>
      <c r="E710" s="43"/>
      <c r="F710" s="43" t="s">
        <v>338</v>
      </c>
      <c r="G710" s="43" t="s">
        <v>1719</v>
      </c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  <c r="AA710" s="43"/>
      <c r="AB710" s="43"/>
      <c r="AC710" s="43"/>
      <c r="AD710" s="43"/>
      <c r="AE710" s="43"/>
      <c r="AF710" s="43"/>
      <c r="AG710" s="43"/>
      <c r="AH710" s="43"/>
    </row>
    <row r="711" spans="1:34">
      <c r="A711" s="43"/>
      <c r="B711" s="43"/>
      <c r="C711" s="43"/>
      <c r="D711" s="43"/>
      <c r="E711" s="43"/>
      <c r="F711" s="43" t="s">
        <v>348</v>
      </c>
      <c r="G711" s="43" t="s">
        <v>1720</v>
      </c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  <c r="AA711" s="43"/>
      <c r="AB711" s="43"/>
      <c r="AC711" s="43"/>
      <c r="AD711" s="43"/>
      <c r="AE711" s="43"/>
      <c r="AF711" s="43"/>
      <c r="AG711" s="43"/>
      <c r="AH711" s="43"/>
    </row>
    <row r="712" spans="1:34">
      <c r="A712" s="43"/>
      <c r="B712" s="43"/>
      <c r="C712" s="43"/>
      <c r="D712" s="43"/>
      <c r="E712" s="43"/>
      <c r="F712" s="43" t="s">
        <v>358</v>
      </c>
      <c r="G712" s="43" t="s">
        <v>1721</v>
      </c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  <c r="AA712" s="43"/>
      <c r="AB712" s="43"/>
      <c r="AC712" s="43"/>
      <c r="AD712" s="43"/>
      <c r="AE712" s="43"/>
      <c r="AF712" s="43"/>
      <c r="AG712" s="43"/>
      <c r="AH712" s="43"/>
    </row>
    <row r="713" spans="1:34">
      <c r="A713" s="43"/>
      <c r="B713" s="43"/>
      <c r="C713" s="43"/>
      <c r="D713" s="43"/>
      <c r="E713" s="43"/>
      <c r="F713" s="43" t="s">
        <v>369</v>
      </c>
      <c r="G713" s="43" t="s">
        <v>1722</v>
      </c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  <c r="AA713" s="43"/>
      <c r="AB713" s="43"/>
      <c r="AC713" s="43"/>
      <c r="AD713" s="43"/>
      <c r="AE713" s="43"/>
      <c r="AF713" s="43"/>
      <c r="AG713" s="43"/>
      <c r="AH713" s="43"/>
    </row>
    <row r="714" spans="1:34">
      <c r="A714" s="43"/>
      <c r="B714" s="43"/>
      <c r="C714" s="43"/>
      <c r="D714" s="43"/>
      <c r="E714" s="43"/>
      <c r="F714" s="43" t="s">
        <v>378</v>
      </c>
      <c r="G714" s="43" t="s">
        <v>1723</v>
      </c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  <c r="AA714" s="43"/>
      <c r="AB714" s="43"/>
      <c r="AC714" s="43"/>
      <c r="AD714" s="43"/>
      <c r="AE714" s="43"/>
      <c r="AF714" s="43"/>
      <c r="AG714" s="43"/>
      <c r="AH714" s="43"/>
    </row>
    <row r="715" spans="1:34">
      <c r="A715" s="43"/>
      <c r="B715" s="43"/>
      <c r="C715" s="43"/>
      <c r="D715" s="43"/>
      <c r="E715" s="43"/>
      <c r="F715" s="43" t="s">
        <v>387</v>
      </c>
      <c r="G715" s="43" t="s">
        <v>1724</v>
      </c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  <c r="AA715" s="43"/>
      <c r="AB715" s="43"/>
      <c r="AC715" s="43"/>
      <c r="AD715" s="43"/>
      <c r="AE715" s="43"/>
      <c r="AF715" s="43"/>
      <c r="AG715" s="43"/>
      <c r="AH715" s="43"/>
    </row>
    <row r="716" spans="1:34">
      <c r="A716" s="43"/>
      <c r="B716" s="43"/>
      <c r="C716" s="43"/>
      <c r="D716" s="43"/>
      <c r="E716" s="43"/>
      <c r="F716" s="43" t="s">
        <v>396</v>
      </c>
      <c r="G716" s="43" t="s">
        <v>1725</v>
      </c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  <c r="AA716" s="43"/>
      <c r="AB716" s="43"/>
      <c r="AC716" s="43"/>
      <c r="AD716" s="43"/>
      <c r="AE716" s="43"/>
      <c r="AF716" s="43"/>
      <c r="AG716" s="43"/>
      <c r="AH716" s="43"/>
    </row>
    <row r="717" spans="1:34">
      <c r="A717" s="43"/>
      <c r="B717" s="43"/>
      <c r="C717" s="43"/>
      <c r="D717" s="43"/>
      <c r="E717" s="43"/>
      <c r="F717" s="43" t="s">
        <v>405</v>
      </c>
      <c r="G717" s="43" t="s">
        <v>1726</v>
      </c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  <c r="AA717" s="43"/>
      <c r="AB717" s="43"/>
      <c r="AC717" s="43"/>
      <c r="AD717" s="43"/>
      <c r="AE717" s="43"/>
      <c r="AF717" s="43"/>
      <c r="AG717" s="43"/>
      <c r="AH717" s="43"/>
    </row>
    <row r="718" spans="1:34">
      <c r="A718" s="43"/>
      <c r="B718" s="43"/>
      <c r="C718" s="43"/>
      <c r="D718" s="43"/>
      <c r="E718" s="43"/>
      <c r="F718" s="43" t="s">
        <v>415</v>
      </c>
      <c r="G718" s="43" t="s">
        <v>1727</v>
      </c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  <c r="AA718" s="43"/>
      <c r="AB718" s="43"/>
      <c r="AC718" s="43"/>
      <c r="AD718" s="43"/>
      <c r="AE718" s="43"/>
      <c r="AF718" s="43"/>
      <c r="AG718" s="43"/>
      <c r="AH718" s="43"/>
    </row>
    <row r="719" spans="1:34">
      <c r="A719" s="43"/>
      <c r="B719" s="43"/>
      <c r="C719" s="43"/>
      <c r="D719" s="43"/>
      <c r="E719" s="43"/>
      <c r="F719" s="43" t="s">
        <v>425</v>
      </c>
      <c r="G719" s="43" t="s">
        <v>1728</v>
      </c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  <c r="AA719" s="43"/>
      <c r="AB719" s="43"/>
      <c r="AC719" s="43"/>
      <c r="AD719" s="43"/>
      <c r="AE719" s="43"/>
      <c r="AF719" s="43"/>
      <c r="AG719" s="43"/>
      <c r="AH719" s="43"/>
    </row>
    <row r="720" spans="1:34">
      <c r="A720" s="43"/>
      <c r="B720" s="43"/>
      <c r="C720" s="43"/>
      <c r="D720" s="43"/>
      <c r="E720" s="43"/>
      <c r="F720" s="43" t="s">
        <v>434</v>
      </c>
      <c r="G720" s="43" t="s">
        <v>1729</v>
      </c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  <c r="AA720" s="43"/>
      <c r="AB720" s="43"/>
      <c r="AC720" s="43"/>
      <c r="AD720" s="43"/>
      <c r="AE720" s="43"/>
      <c r="AF720" s="43"/>
      <c r="AG720" s="43"/>
      <c r="AH720" s="43"/>
    </row>
    <row r="721" spans="1:34">
      <c r="A721" s="43"/>
      <c r="B721" s="43"/>
      <c r="C721" s="43"/>
      <c r="D721" s="43"/>
      <c r="E721" s="43"/>
      <c r="F721" s="43" t="s">
        <v>443</v>
      </c>
      <c r="G721" s="43" t="s">
        <v>1730</v>
      </c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  <c r="AA721" s="43"/>
      <c r="AB721" s="43"/>
      <c r="AC721" s="43"/>
      <c r="AD721" s="43"/>
      <c r="AE721" s="43"/>
      <c r="AF721" s="43"/>
      <c r="AG721" s="43"/>
      <c r="AH721" s="43"/>
    </row>
    <row r="722" spans="1:34">
      <c r="A722" s="43"/>
      <c r="B722" s="43"/>
      <c r="C722" s="43"/>
      <c r="D722" s="43"/>
      <c r="E722" s="43"/>
      <c r="F722" s="43" t="s">
        <v>452</v>
      </c>
      <c r="G722" s="43" t="s">
        <v>1731</v>
      </c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  <c r="AA722" s="43"/>
      <c r="AB722" s="43"/>
      <c r="AC722" s="43"/>
      <c r="AD722" s="43"/>
      <c r="AE722" s="43"/>
      <c r="AF722" s="43"/>
      <c r="AG722" s="43"/>
      <c r="AH722" s="43"/>
    </row>
    <row r="723" spans="1:34">
      <c r="A723" s="43"/>
      <c r="B723" s="43"/>
      <c r="C723" s="43"/>
      <c r="D723" s="43"/>
      <c r="E723" s="43"/>
      <c r="F723" s="43" t="s">
        <v>461</v>
      </c>
      <c r="G723" s="43" t="s">
        <v>1732</v>
      </c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  <c r="AA723" s="43"/>
      <c r="AB723" s="43"/>
      <c r="AC723" s="43"/>
      <c r="AD723" s="43"/>
      <c r="AE723" s="43"/>
      <c r="AF723" s="43"/>
      <c r="AG723" s="43"/>
      <c r="AH723" s="43"/>
    </row>
    <row r="724" spans="1:34">
      <c r="A724" s="43"/>
      <c r="B724" s="43"/>
      <c r="C724" s="43"/>
      <c r="D724" s="43"/>
      <c r="E724" s="43"/>
      <c r="F724" s="43" t="s">
        <v>470</v>
      </c>
      <c r="G724" s="43" t="s">
        <v>1733</v>
      </c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  <c r="AA724" s="43"/>
      <c r="AB724" s="43"/>
      <c r="AC724" s="43"/>
      <c r="AD724" s="43"/>
      <c r="AE724" s="43"/>
      <c r="AF724" s="43"/>
      <c r="AG724" s="43"/>
      <c r="AH724" s="43"/>
    </row>
    <row r="725" spans="1:34">
      <c r="A725" s="43"/>
      <c r="B725" s="43"/>
      <c r="C725" s="43"/>
      <c r="D725" s="43"/>
      <c r="E725" s="43"/>
      <c r="F725" s="43" t="s">
        <v>479</v>
      </c>
      <c r="G725" s="43" t="s">
        <v>1734</v>
      </c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  <c r="AA725" s="43"/>
      <c r="AB725" s="43"/>
      <c r="AC725" s="43"/>
      <c r="AD725" s="43"/>
      <c r="AE725" s="43"/>
      <c r="AF725" s="43"/>
      <c r="AG725" s="43"/>
      <c r="AH725" s="43"/>
    </row>
    <row r="726" spans="1:34">
      <c r="A726" s="43"/>
      <c r="B726" s="43"/>
      <c r="C726" s="43"/>
      <c r="D726" s="43"/>
      <c r="E726" s="43"/>
      <c r="F726" s="43" t="s">
        <v>488</v>
      </c>
      <c r="G726" s="43" t="s">
        <v>1735</v>
      </c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  <c r="AA726" s="43"/>
      <c r="AB726" s="43"/>
      <c r="AC726" s="43"/>
      <c r="AD726" s="43"/>
      <c r="AE726" s="43"/>
      <c r="AF726" s="43"/>
      <c r="AG726" s="43"/>
      <c r="AH726" s="43"/>
    </row>
    <row r="727" spans="1:34">
      <c r="A727" s="43"/>
      <c r="B727" s="43"/>
      <c r="C727" s="43"/>
      <c r="D727" s="43"/>
      <c r="E727" s="43"/>
      <c r="F727" s="43" t="s">
        <v>497</v>
      </c>
      <c r="G727" s="43" t="s">
        <v>1736</v>
      </c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  <c r="AA727" s="43"/>
      <c r="AB727" s="43"/>
      <c r="AC727" s="43"/>
      <c r="AD727" s="43"/>
      <c r="AE727" s="43"/>
      <c r="AF727" s="43"/>
      <c r="AG727" s="43"/>
      <c r="AH727" s="43"/>
    </row>
    <row r="728" spans="1:34">
      <c r="A728" s="43"/>
      <c r="B728" s="43"/>
      <c r="C728" s="43"/>
      <c r="D728" s="43"/>
      <c r="E728" s="43"/>
      <c r="F728" s="43" t="s">
        <v>506</v>
      </c>
      <c r="G728" s="43" t="s">
        <v>1737</v>
      </c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  <c r="AA728" s="43"/>
      <c r="AB728" s="43"/>
      <c r="AC728" s="43"/>
      <c r="AD728" s="43"/>
      <c r="AE728" s="43"/>
      <c r="AF728" s="43"/>
      <c r="AG728" s="43"/>
      <c r="AH728" s="43"/>
    </row>
    <row r="729" spans="1:34">
      <c r="A729" s="43"/>
      <c r="B729" s="43"/>
      <c r="C729" s="43"/>
      <c r="D729" s="43"/>
      <c r="E729" s="43"/>
      <c r="F729" s="43" t="s">
        <v>515</v>
      </c>
      <c r="G729" s="43" t="s">
        <v>1738</v>
      </c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  <c r="AA729" s="43"/>
      <c r="AB729" s="43"/>
      <c r="AC729" s="43"/>
      <c r="AD729" s="43"/>
      <c r="AE729" s="43"/>
      <c r="AF729" s="43"/>
      <c r="AG729" s="43"/>
      <c r="AH729" s="43"/>
    </row>
    <row r="730" spans="1:34">
      <c r="A730" s="43"/>
      <c r="B730" s="43"/>
      <c r="C730" s="43"/>
      <c r="D730" s="43"/>
      <c r="E730" s="43"/>
      <c r="F730" s="43" t="s">
        <v>524</v>
      </c>
      <c r="G730" s="43" t="s">
        <v>1739</v>
      </c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  <c r="AA730" s="43"/>
      <c r="AB730" s="43"/>
      <c r="AC730" s="43"/>
      <c r="AD730" s="43"/>
      <c r="AE730" s="43"/>
      <c r="AF730" s="43"/>
      <c r="AG730" s="43"/>
      <c r="AH730" s="43"/>
    </row>
    <row r="731" spans="1:34">
      <c r="A731" s="43"/>
      <c r="B731" s="43"/>
      <c r="C731" s="43"/>
      <c r="D731" s="43"/>
      <c r="E731" s="43"/>
      <c r="F731" s="43" t="s">
        <v>533</v>
      </c>
      <c r="G731" s="43" t="s">
        <v>1740</v>
      </c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  <c r="AA731" s="43"/>
      <c r="AB731" s="43"/>
      <c r="AC731" s="43"/>
      <c r="AD731" s="43"/>
      <c r="AE731" s="43"/>
      <c r="AF731" s="43"/>
      <c r="AG731" s="43"/>
      <c r="AH731" s="43"/>
    </row>
    <row r="732" spans="1:34">
      <c r="A732" s="43"/>
      <c r="B732" s="43"/>
      <c r="C732" s="43"/>
      <c r="D732" s="43"/>
      <c r="E732" s="43"/>
      <c r="F732" s="43" t="s">
        <v>542</v>
      </c>
      <c r="G732" s="43" t="s">
        <v>1741</v>
      </c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  <c r="AA732" s="43"/>
      <c r="AB732" s="43"/>
      <c r="AC732" s="43"/>
      <c r="AD732" s="43"/>
      <c r="AE732" s="43"/>
      <c r="AF732" s="43"/>
      <c r="AG732" s="43"/>
      <c r="AH732" s="43"/>
    </row>
    <row r="733" spans="1:34">
      <c r="A733" s="43"/>
      <c r="B733" s="43"/>
      <c r="C733" s="43"/>
      <c r="D733" s="43"/>
      <c r="E733" s="43"/>
      <c r="F733" s="43" t="s">
        <v>551</v>
      </c>
      <c r="G733" s="43" t="s">
        <v>1742</v>
      </c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  <c r="AA733" s="43"/>
      <c r="AB733" s="43"/>
      <c r="AC733" s="43"/>
      <c r="AD733" s="43"/>
      <c r="AE733" s="43"/>
      <c r="AF733" s="43"/>
      <c r="AG733" s="43"/>
      <c r="AH733" s="43"/>
    </row>
    <row r="734" spans="1:34">
      <c r="A734" s="43"/>
      <c r="B734" s="43"/>
      <c r="C734" s="43"/>
      <c r="D734" s="43"/>
      <c r="E734" s="43"/>
      <c r="F734" s="43" t="s">
        <v>560</v>
      </c>
      <c r="G734" s="43" t="s">
        <v>1743</v>
      </c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  <c r="AA734" s="43"/>
      <c r="AB734" s="43"/>
      <c r="AC734" s="43"/>
      <c r="AD734" s="43"/>
      <c r="AE734" s="43"/>
      <c r="AF734" s="43"/>
      <c r="AG734" s="43"/>
      <c r="AH734" s="43"/>
    </row>
    <row r="735" spans="1:34">
      <c r="A735" s="43"/>
      <c r="B735" s="43"/>
      <c r="C735" s="43"/>
      <c r="D735" s="43"/>
      <c r="E735" s="43"/>
      <c r="F735" s="43" t="s">
        <v>569</v>
      </c>
      <c r="G735" s="43" t="s">
        <v>1744</v>
      </c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  <c r="AA735" s="43"/>
      <c r="AB735" s="43"/>
      <c r="AC735" s="43"/>
      <c r="AD735" s="43"/>
      <c r="AE735" s="43"/>
      <c r="AF735" s="43"/>
      <c r="AG735" s="43"/>
      <c r="AH735" s="43"/>
    </row>
    <row r="736" spans="1:34">
      <c r="A736" s="43"/>
      <c r="B736" s="43"/>
      <c r="C736" s="43"/>
      <c r="D736" s="43"/>
      <c r="E736" s="43"/>
      <c r="F736" s="43" t="s">
        <v>578</v>
      </c>
      <c r="G736" s="43" t="s">
        <v>1745</v>
      </c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  <c r="AA736" s="43"/>
      <c r="AB736" s="43"/>
      <c r="AC736" s="43"/>
      <c r="AD736" s="43"/>
      <c r="AE736" s="43"/>
      <c r="AF736" s="43"/>
      <c r="AG736" s="43"/>
      <c r="AH736" s="43"/>
    </row>
    <row r="737" spans="1:34">
      <c r="A737" s="43"/>
      <c r="B737" s="43"/>
      <c r="C737" s="43"/>
      <c r="D737" s="43"/>
      <c r="E737" s="43"/>
      <c r="F737" s="43" t="s">
        <v>587</v>
      </c>
      <c r="G737" s="43" t="s">
        <v>1746</v>
      </c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  <c r="AA737" s="43"/>
      <c r="AB737" s="43"/>
      <c r="AC737" s="43"/>
      <c r="AD737" s="43"/>
      <c r="AE737" s="43"/>
      <c r="AF737" s="43"/>
      <c r="AG737" s="43"/>
      <c r="AH737" s="43"/>
    </row>
    <row r="738" spans="1:34">
      <c r="A738" s="43"/>
      <c r="B738" s="43"/>
      <c r="C738" s="43"/>
      <c r="D738" s="43"/>
      <c r="E738" s="43"/>
      <c r="F738" s="43" t="s">
        <v>596</v>
      </c>
      <c r="G738" s="43" t="s">
        <v>1747</v>
      </c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  <c r="AA738" s="43"/>
      <c r="AB738" s="43"/>
      <c r="AC738" s="43"/>
      <c r="AD738" s="43"/>
      <c r="AE738" s="43"/>
      <c r="AF738" s="43"/>
      <c r="AG738" s="43"/>
      <c r="AH738" s="43"/>
    </row>
    <row r="739" spans="1:34">
      <c r="A739" s="43"/>
      <c r="B739" s="43"/>
      <c r="C739" s="43"/>
      <c r="D739" s="43"/>
      <c r="E739" s="43"/>
      <c r="F739" s="43" t="s">
        <v>605</v>
      </c>
      <c r="G739" s="43" t="s">
        <v>1748</v>
      </c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  <c r="AA739" s="43"/>
      <c r="AB739" s="43"/>
      <c r="AC739" s="43"/>
      <c r="AD739" s="43"/>
      <c r="AE739" s="43"/>
      <c r="AF739" s="43"/>
      <c r="AG739" s="43"/>
      <c r="AH739" s="43"/>
    </row>
    <row r="740" spans="1:34">
      <c r="A740" s="43"/>
      <c r="B740" s="43"/>
      <c r="C740" s="43"/>
      <c r="D740" s="43"/>
      <c r="E740" s="43"/>
      <c r="F740" s="43" t="s">
        <v>614</v>
      </c>
      <c r="G740" s="43" t="s">
        <v>1749</v>
      </c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  <c r="AA740" s="43"/>
      <c r="AB740" s="43"/>
      <c r="AC740" s="43"/>
      <c r="AD740" s="43"/>
      <c r="AE740" s="43"/>
      <c r="AF740" s="43"/>
      <c r="AG740" s="43"/>
      <c r="AH740" s="43"/>
    </row>
    <row r="741" spans="1:34">
      <c r="A741" s="43"/>
      <c r="B741" s="43"/>
      <c r="C741" s="43"/>
      <c r="D741" s="43"/>
      <c r="E741" s="43"/>
      <c r="F741" s="43" t="s">
        <v>623</v>
      </c>
      <c r="G741" s="43" t="s">
        <v>1750</v>
      </c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  <c r="AA741" s="43"/>
      <c r="AB741" s="43"/>
      <c r="AC741" s="43"/>
      <c r="AD741" s="43"/>
      <c r="AE741" s="43"/>
      <c r="AF741" s="43"/>
      <c r="AG741" s="43"/>
      <c r="AH741" s="43"/>
    </row>
    <row r="742" spans="1:34">
      <c r="A742" s="43"/>
      <c r="B742" s="43"/>
      <c r="C742" s="43"/>
      <c r="D742" s="43"/>
      <c r="E742" s="43"/>
      <c r="F742" s="43" t="s">
        <v>632</v>
      </c>
      <c r="G742" s="43" t="s">
        <v>1751</v>
      </c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  <c r="AA742" s="43"/>
      <c r="AB742" s="43"/>
      <c r="AC742" s="43"/>
      <c r="AD742" s="43"/>
      <c r="AE742" s="43"/>
      <c r="AF742" s="43"/>
      <c r="AG742" s="43"/>
      <c r="AH742" s="43"/>
    </row>
    <row r="743" spans="1:34">
      <c r="A743" s="43"/>
      <c r="B743" s="43"/>
      <c r="C743" s="43"/>
      <c r="D743" s="43"/>
      <c r="E743" s="43"/>
      <c r="F743" s="43" t="s">
        <v>641</v>
      </c>
      <c r="G743" s="43" t="s">
        <v>1752</v>
      </c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  <c r="AA743" s="43"/>
      <c r="AB743" s="43"/>
      <c r="AC743" s="43"/>
      <c r="AD743" s="43"/>
      <c r="AE743" s="43"/>
      <c r="AF743" s="43"/>
      <c r="AG743" s="43"/>
      <c r="AH743" s="43"/>
    </row>
    <row r="744" spans="1:34">
      <c r="A744" s="43"/>
      <c r="B744" s="43"/>
      <c r="C744" s="43"/>
      <c r="D744" s="43"/>
      <c r="E744" s="43"/>
      <c r="F744" s="43" t="s">
        <v>650</v>
      </c>
      <c r="G744" s="43" t="s">
        <v>1753</v>
      </c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  <c r="AA744" s="43"/>
      <c r="AB744" s="43"/>
      <c r="AC744" s="43"/>
      <c r="AD744" s="43"/>
      <c r="AE744" s="43"/>
      <c r="AF744" s="43"/>
      <c r="AG744" s="43"/>
      <c r="AH744" s="43"/>
    </row>
    <row r="745" spans="1:34">
      <c r="A745" s="43"/>
      <c r="B745" s="43"/>
      <c r="C745" s="43"/>
      <c r="D745" s="43"/>
      <c r="E745" s="43"/>
      <c r="F745" s="43" t="s">
        <v>659</v>
      </c>
      <c r="G745" s="43" t="s">
        <v>1754</v>
      </c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  <c r="AA745" s="43"/>
      <c r="AB745" s="43"/>
      <c r="AC745" s="43"/>
      <c r="AD745" s="43"/>
      <c r="AE745" s="43"/>
      <c r="AF745" s="43"/>
      <c r="AG745" s="43"/>
      <c r="AH745" s="43"/>
    </row>
    <row r="746" spans="1:34">
      <c r="A746" s="43"/>
      <c r="B746" s="43"/>
      <c r="C746" s="43"/>
      <c r="D746" s="43"/>
      <c r="E746" s="43"/>
      <c r="F746" s="43" t="s">
        <v>668</v>
      </c>
      <c r="G746" s="43" t="s">
        <v>1755</v>
      </c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  <c r="AA746" s="43"/>
      <c r="AB746" s="43"/>
      <c r="AC746" s="43"/>
      <c r="AD746" s="43"/>
      <c r="AE746" s="43"/>
      <c r="AF746" s="43"/>
      <c r="AG746" s="43"/>
      <c r="AH746" s="43"/>
    </row>
    <row r="747" spans="1:34">
      <c r="A747" s="43"/>
      <c r="B747" s="43"/>
      <c r="C747" s="43"/>
      <c r="D747" s="43"/>
      <c r="E747" s="43"/>
      <c r="F747" s="43" t="s">
        <v>677</v>
      </c>
      <c r="G747" s="43" t="s">
        <v>1756</v>
      </c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  <c r="AA747" s="43"/>
      <c r="AB747" s="43"/>
      <c r="AC747" s="43"/>
      <c r="AD747" s="43"/>
      <c r="AE747" s="43"/>
      <c r="AF747" s="43"/>
      <c r="AG747" s="43"/>
      <c r="AH747" s="43"/>
    </row>
    <row r="748" spans="1:34">
      <c r="A748" s="43"/>
      <c r="B748" s="43"/>
      <c r="C748" s="43"/>
      <c r="D748" s="43"/>
      <c r="E748" s="43"/>
      <c r="F748" s="43" t="s">
        <v>686</v>
      </c>
      <c r="G748" s="43" t="s">
        <v>1757</v>
      </c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  <c r="AA748" s="43"/>
      <c r="AB748" s="43"/>
      <c r="AC748" s="43"/>
      <c r="AD748" s="43"/>
      <c r="AE748" s="43"/>
      <c r="AF748" s="43"/>
      <c r="AG748" s="43"/>
      <c r="AH748" s="43"/>
    </row>
    <row r="749" spans="1:34">
      <c r="A749" s="43"/>
      <c r="B749" s="43"/>
      <c r="C749" s="43"/>
      <c r="D749" s="43"/>
      <c r="E749" s="43"/>
      <c r="F749" s="43" t="s">
        <v>695</v>
      </c>
      <c r="G749" s="43" t="s">
        <v>1758</v>
      </c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  <c r="AA749" s="43"/>
      <c r="AB749" s="43"/>
      <c r="AC749" s="43"/>
      <c r="AD749" s="43"/>
      <c r="AE749" s="43"/>
      <c r="AF749" s="43"/>
      <c r="AG749" s="43"/>
      <c r="AH749" s="43"/>
    </row>
    <row r="750" spans="1:34">
      <c r="A750" s="43"/>
      <c r="B750" s="43"/>
      <c r="C750" s="43"/>
      <c r="D750" s="43"/>
      <c r="E750" s="43"/>
      <c r="F750" s="43" t="s">
        <v>704</v>
      </c>
      <c r="G750" s="43" t="s">
        <v>1759</v>
      </c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  <c r="AA750" s="43"/>
      <c r="AB750" s="43"/>
      <c r="AC750" s="43"/>
      <c r="AD750" s="43"/>
      <c r="AE750" s="43"/>
      <c r="AF750" s="43"/>
      <c r="AG750" s="43"/>
      <c r="AH750" s="43"/>
    </row>
    <row r="751" spans="1:34">
      <c r="A751" s="43"/>
      <c r="B751" s="43"/>
      <c r="C751" s="43"/>
      <c r="D751" s="43"/>
      <c r="E751" s="43"/>
      <c r="F751" s="43" t="s">
        <v>713</v>
      </c>
      <c r="G751" s="43" t="s">
        <v>1760</v>
      </c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  <c r="AA751" s="43"/>
      <c r="AB751" s="43"/>
      <c r="AC751" s="43"/>
      <c r="AD751" s="43"/>
      <c r="AE751" s="43"/>
      <c r="AF751" s="43"/>
      <c r="AG751" s="43"/>
      <c r="AH751" s="43"/>
    </row>
    <row r="752" spans="1:34">
      <c r="A752" s="43"/>
      <c r="B752" s="43"/>
      <c r="C752" s="43"/>
      <c r="D752" s="43"/>
      <c r="E752" s="43"/>
      <c r="F752" s="43" t="s">
        <v>722</v>
      </c>
      <c r="G752" s="43" t="s">
        <v>1761</v>
      </c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  <c r="AA752" s="43"/>
      <c r="AB752" s="43"/>
      <c r="AC752" s="43"/>
      <c r="AD752" s="43"/>
      <c r="AE752" s="43"/>
      <c r="AF752" s="43"/>
      <c r="AG752" s="43"/>
      <c r="AH752" s="43"/>
    </row>
    <row r="753" spans="1:34">
      <c r="A753" s="43"/>
      <c r="B753" s="43"/>
      <c r="C753" s="43"/>
      <c r="D753" s="43"/>
      <c r="E753" s="43"/>
      <c r="F753" s="43" t="s">
        <v>731</v>
      </c>
      <c r="G753" s="43" t="s">
        <v>1762</v>
      </c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  <c r="AA753" s="43"/>
      <c r="AB753" s="43"/>
      <c r="AC753" s="43"/>
      <c r="AD753" s="43"/>
      <c r="AE753" s="43"/>
      <c r="AF753" s="43"/>
      <c r="AG753" s="43"/>
      <c r="AH753" s="43"/>
    </row>
    <row r="754" spans="1:34">
      <c r="A754" s="43"/>
      <c r="B754" s="43"/>
      <c r="C754" s="43"/>
      <c r="D754" s="43"/>
      <c r="E754" s="43"/>
      <c r="F754" s="43" t="s">
        <v>740</v>
      </c>
      <c r="G754" s="43" t="s">
        <v>1763</v>
      </c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  <c r="AA754" s="43"/>
      <c r="AB754" s="43"/>
      <c r="AC754" s="43"/>
      <c r="AD754" s="43"/>
      <c r="AE754" s="43"/>
      <c r="AF754" s="43"/>
      <c r="AG754" s="43"/>
      <c r="AH754" s="43"/>
    </row>
    <row r="755" spans="1:34">
      <c r="A755" s="43"/>
      <c r="B755" s="43"/>
      <c r="C755" s="43"/>
      <c r="D755" s="43"/>
      <c r="E755" s="43"/>
      <c r="F755" s="43" t="s">
        <v>749</v>
      </c>
      <c r="G755" s="43" t="s">
        <v>1764</v>
      </c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  <c r="AA755" s="43"/>
      <c r="AB755" s="43"/>
      <c r="AC755" s="43"/>
      <c r="AD755" s="43"/>
      <c r="AE755" s="43"/>
      <c r="AF755" s="43"/>
      <c r="AG755" s="43"/>
      <c r="AH755" s="43"/>
    </row>
    <row r="756" spans="1:34">
      <c r="A756" s="43"/>
      <c r="B756" s="43"/>
      <c r="C756" s="43"/>
      <c r="D756" s="43"/>
      <c r="E756" s="43"/>
      <c r="F756" s="43" t="s">
        <v>758</v>
      </c>
      <c r="G756" s="43" t="s">
        <v>1765</v>
      </c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  <c r="AA756" s="43"/>
      <c r="AB756" s="43"/>
      <c r="AC756" s="43"/>
      <c r="AD756" s="43"/>
      <c r="AE756" s="43"/>
      <c r="AF756" s="43"/>
      <c r="AG756" s="43"/>
      <c r="AH756" s="43"/>
    </row>
    <row r="757" spans="1:34">
      <c r="A757" s="43"/>
      <c r="B757" s="43"/>
      <c r="C757" s="43"/>
      <c r="D757" s="43"/>
      <c r="E757" s="43"/>
      <c r="F757" s="43" t="s">
        <v>767</v>
      </c>
      <c r="G757" s="43" t="s">
        <v>1766</v>
      </c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  <c r="AA757" s="43"/>
      <c r="AB757" s="43"/>
      <c r="AC757" s="43"/>
      <c r="AD757" s="43"/>
      <c r="AE757" s="43"/>
      <c r="AF757" s="43"/>
      <c r="AG757" s="43"/>
      <c r="AH757" s="43"/>
    </row>
    <row r="758" spans="1:34">
      <c r="A758" s="43"/>
      <c r="B758" s="43"/>
      <c r="C758" s="43"/>
      <c r="D758" s="43"/>
      <c r="E758" s="43"/>
      <c r="F758" s="43" t="s">
        <v>776</v>
      </c>
      <c r="G758" s="43" t="s">
        <v>1767</v>
      </c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  <c r="AA758" s="43"/>
      <c r="AB758" s="43"/>
      <c r="AC758" s="43"/>
      <c r="AD758" s="43"/>
      <c r="AE758" s="43"/>
      <c r="AF758" s="43"/>
      <c r="AG758" s="43"/>
      <c r="AH758" s="43"/>
    </row>
    <row r="759" spans="1:34">
      <c r="A759" s="43"/>
      <c r="B759" s="43"/>
      <c r="C759" s="43"/>
      <c r="D759" s="43"/>
      <c r="E759" s="43"/>
      <c r="F759" s="43" t="s">
        <v>785</v>
      </c>
      <c r="G759" s="43" t="s">
        <v>1768</v>
      </c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  <c r="AA759" s="43"/>
      <c r="AB759" s="43"/>
      <c r="AC759" s="43"/>
      <c r="AD759" s="43"/>
      <c r="AE759" s="43"/>
      <c r="AF759" s="43"/>
      <c r="AG759" s="43"/>
      <c r="AH759" s="43"/>
    </row>
    <row r="760" spans="1:34">
      <c r="A760" s="43"/>
      <c r="B760" s="43"/>
      <c r="C760" s="43"/>
      <c r="D760" s="43"/>
      <c r="E760" s="43"/>
      <c r="F760" s="43" t="s">
        <v>796</v>
      </c>
      <c r="G760" s="43" t="s">
        <v>1769</v>
      </c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  <c r="AA760" s="43"/>
      <c r="AB760" s="43"/>
      <c r="AC760" s="43"/>
      <c r="AD760" s="43"/>
      <c r="AE760" s="43"/>
      <c r="AF760" s="43"/>
      <c r="AG760" s="43"/>
      <c r="AH760" s="43"/>
    </row>
    <row r="761" spans="1:34">
      <c r="A761" s="43"/>
      <c r="B761" s="43"/>
      <c r="C761" s="43"/>
      <c r="D761" s="43"/>
      <c r="E761" s="43"/>
      <c r="F761" s="43" t="s">
        <v>805</v>
      </c>
      <c r="G761" s="43" t="s">
        <v>1770</v>
      </c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  <c r="AA761" s="43"/>
      <c r="AB761" s="43"/>
      <c r="AC761" s="43"/>
      <c r="AD761" s="43"/>
      <c r="AE761" s="43"/>
      <c r="AF761" s="43"/>
      <c r="AG761" s="43"/>
      <c r="AH761" s="43"/>
    </row>
    <row r="762" spans="1:34">
      <c r="A762" s="43"/>
      <c r="B762" s="43"/>
      <c r="C762" s="43"/>
      <c r="D762" s="43"/>
      <c r="E762" s="43"/>
      <c r="F762" s="43" t="s">
        <v>814</v>
      </c>
      <c r="G762" s="43" t="s">
        <v>1771</v>
      </c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  <c r="AA762" s="43"/>
      <c r="AB762" s="43"/>
      <c r="AC762" s="43"/>
      <c r="AD762" s="43"/>
      <c r="AE762" s="43"/>
      <c r="AF762" s="43"/>
      <c r="AG762" s="43"/>
      <c r="AH762" s="43"/>
    </row>
    <row r="763" spans="1:34">
      <c r="A763" s="43"/>
      <c r="B763" s="43"/>
      <c r="C763" s="43"/>
      <c r="D763" s="43"/>
      <c r="E763" s="43"/>
      <c r="F763" s="43" t="s">
        <v>823</v>
      </c>
      <c r="G763" s="43" t="s">
        <v>1772</v>
      </c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  <c r="AA763" s="43"/>
      <c r="AB763" s="43"/>
      <c r="AC763" s="43"/>
      <c r="AD763" s="43"/>
      <c r="AE763" s="43"/>
      <c r="AF763" s="43"/>
      <c r="AG763" s="43"/>
      <c r="AH763" s="43"/>
    </row>
    <row r="764" spans="1:34">
      <c r="A764" s="43"/>
      <c r="B764" s="43"/>
      <c r="C764" s="43"/>
      <c r="D764" s="43"/>
      <c r="E764" s="43"/>
      <c r="F764" s="43" t="s">
        <v>832</v>
      </c>
      <c r="G764" s="43" t="s">
        <v>1773</v>
      </c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  <c r="AA764" s="43"/>
      <c r="AB764" s="43"/>
      <c r="AC764" s="43"/>
      <c r="AD764" s="43"/>
      <c r="AE764" s="43"/>
      <c r="AF764" s="43"/>
      <c r="AG764" s="43"/>
      <c r="AH764" s="43"/>
    </row>
    <row r="765" spans="1:34">
      <c r="A765" s="43"/>
      <c r="B765" s="43"/>
      <c r="C765" s="43"/>
      <c r="D765" s="43"/>
      <c r="E765" s="43"/>
      <c r="F765" s="43" t="s">
        <v>841</v>
      </c>
      <c r="G765" s="43" t="s">
        <v>1774</v>
      </c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  <c r="AA765" s="43"/>
      <c r="AB765" s="43"/>
      <c r="AC765" s="43"/>
      <c r="AD765" s="43"/>
      <c r="AE765" s="43"/>
      <c r="AF765" s="43"/>
      <c r="AG765" s="43"/>
      <c r="AH765" s="43"/>
    </row>
    <row r="766" spans="1:34">
      <c r="A766" s="43"/>
      <c r="B766" s="43"/>
      <c r="C766" s="43"/>
      <c r="D766" s="43"/>
      <c r="E766" s="43"/>
      <c r="F766" s="43" t="s">
        <v>852</v>
      </c>
      <c r="G766" s="43" t="s">
        <v>1775</v>
      </c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  <c r="AA766" s="43"/>
      <c r="AB766" s="43"/>
      <c r="AC766" s="43"/>
      <c r="AD766" s="43"/>
      <c r="AE766" s="43"/>
      <c r="AF766" s="43"/>
      <c r="AG766" s="43"/>
      <c r="AH766" s="43"/>
    </row>
    <row r="767" spans="1:34">
      <c r="A767" s="43"/>
      <c r="B767" s="43"/>
      <c r="C767" s="43"/>
      <c r="D767" s="43"/>
      <c r="E767" s="43"/>
      <c r="F767" s="43" t="s">
        <v>861</v>
      </c>
      <c r="G767" s="43" t="s">
        <v>1776</v>
      </c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  <c r="AA767" s="43"/>
      <c r="AB767" s="43"/>
      <c r="AC767" s="43"/>
      <c r="AD767" s="43"/>
      <c r="AE767" s="43"/>
      <c r="AF767" s="43"/>
      <c r="AG767" s="43"/>
      <c r="AH767" s="43"/>
    </row>
    <row r="768" spans="1:34">
      <c r="A768" s="43"/>
      <c r="B768" s="43"/>
      <c r="C768" s="43"/>
      <c r="D768" s="43"/>
      <c r="E768" s="43"/>
      <c r="F768" s="43" t="s">
        <v>870</v>
      </c>
      <c r="G768" s="43" t="s">
        <v>1777</v>
      </c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  <c r="AA768" s="43"/>
      <c r="AB768" s="43"/>
      <c r="AC768" s="43"/>
      <c r="AD768" s="43"/>
      <c r="AE768" s="43"/>
      <c r="AF768" s="43"/>
      <c r="AG768" s="43"/>
      <c r="AH768" s="43"/>
    </row>
    <row r="769" spans="1:34">
      <c r="A769" s="43"/>
      <c r="B769" s="43"/>
      <c r="C769" s="43"/>
      <c r="D769" s="43"/>
      <c r="E769" s="43"/>
      <c r="F769" s="43" t="s">
        <v>879</v>
      </c>
      <c r="G769" s="43" t="s">
        <v>1778</v>
      </c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  <c r="AA769" s="43"/>
      <c r="AB769" s="43"/>
      <c r="AC769" s="43"/>
      <c r="AD769" s="43"/>
      <c r="AE769" s="43"/>
      <c r="AF769" s="43"/>
      <c r="AG769" s="43"/>
      <c r="AH769" s="43"/>
    </row>
    <row r="770" spans="1:34">
      <c r="A770" s="43"/>
      <c r="B770" s="43"/>
      <c r="C770" s="43"/>
      <c r="D770" s="43"/>
      <c r="E770" s="43"/>
      <c r="F770" s="43" t="s">
        <v>888</v>
      </c>
      <c r="G770" s="43" t="s">
        <v>1779</v>
      </c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  <c r="AA770" s="43"/>
      <c r="AB770" s="43"/>
      <c r="AC770" s="43"/>
      <c r="AD770" s="43"/>
      <c r="AE770" s="43"/>
      <c r="AF770" s="43"/>
      <c r="AG770" s="43"/>
      <c r="AH770" s="43"/>
    </row>
    <row r="771" spans="1:34">
      <c r="A771" s="43"/>
      <c r="B771" s="43"/>
      <c r="C771" s="43"/>
      <c r="D771" s="43"/>
      <c r="E771" s="43"/>
      <c r="F771" s="43" t="s">
        <v>897</v>
      </c>
      <c r="G771" s="43" t="s">
        <v>1780</v>
      </c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  <c r="AA771" s="43"/>
      <c r="AB771" s="43"/>
      <c r="AC771" s="43"/>
      <c r="AD771" s="43"/>
      <c r="AE771" s="43"/>
      <c r="AF771" s="43"/>
      <c r="AG771" s="43"/>
      <c r="AH771" s="43"/>
    </row>
    <row r="772" spans="1:34">
      <c r="A772" s="43"/>
      <c r="B772" s="43"/>
      <c r="C772" s="43"/>
      <c r="D772" s="43"/>
      <c r="E772" s="43"/>
      <c r="F772" s="43" t="s">
        <v>906</v>
      </c>
      <c r="G772" s="43" t="s">
        <v>1781</v>
      </c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  <c r="AA772" s="43"/>
      <c r="AB772" s="43"/>
      <c r="AC772" s="43"/>
      <c r="AD772" s="43"/>
      <c r="AE772" s="43"/>
      <c r="AF772" s="43"/>
      <c r="AG772" s="43"/>
      <c r="AH772" s="43"/>
    </row>
    <row r="773" spans="1:34">
      <c r="A773" s="43"/>
      <c r="B773" s="43"/>
      <c r="C773" s="43"/>
      <c r="D773" s="43"/>
      <c r="E773" s="43"/>
      <c r="F773" s="43" t="s">
        <v>915</v>
      </c>
      <c r="G773" s="43" t="s">
        <v>1782</v>
      </c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  <c r="AA773" s="43"/>
      <c r="AB773" s="43"/>
      <c r="AC773" s="43"/>
      <c r="AD773" s="43"/>
      <c r="AE773" s="43"/>
      <c r="AF773" s="43"/>
      <c r="AG773" s="43"/>
      <c r="AH773" s="43"/>
    </row>
    <row r="774" spans="1:34">
      <c r="A774" s="43"/>
      <c r="B774" s="43"/>
      <c r="C774" s="43"/>
      <c r="D774" s="43"/>
      <c r="E774" s="43"/>
      <c r="F774" s="43" t="s">
        <v>924</v>
      </c>
      <c r="G774" s="43" t="s">
        <v>1783</v>
      </c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  <c r="AA774" s="43"/>
      <c r="AB774" s="43"/>
      <c r="AC774" s="43"/>
      <c r="AD774" s="43"/>
      <c r="AE774" s="43"/>
      <c r="AF774" s="43"/>
      <c r="AG774" s="43"/>
      <c r="AH774" s="43"/>
    </row>
    <row r="775" spans="1:34">
      <c r="A775" s="43"/>
      <c r="B775" s="43"/>
      <c r="C775" s="43"/>
      <c r="D775" s="43"/>
      <c r="E775" s="43"/>
      <c r="F775" s="43" t="s">
        <v>933</v>
      </c>
      <c r="G775" s="43" t="s">
        <v>1784</v>
      </c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  <c r="AA775" s="43"/>
      <c r="AB775" s="43"/>
      <c r="AC775" s="43"/>
      <c r="AD775" s="43"/>
      <c r="AE775" s="43"/>
      <c r="AF775" s="43"/>
      <c r="AG775" s="43"/>
      <c r="AH775" s="43"/>
    </row>
    <row r="776" spans="1:34">
      <c r="A776" s="43"/>
      <c r="B776" s="43"/>
      <c r="C776" s="43"/>
      <c r="D776" s="43"/>
      <c r="E776" s="43"/>
      <c r="F776" s="43" t="s">
        <v>942</v>
      </c>
      <c r="G776" s="43" t="s">
        <v>1785</v>
      </c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  <c r="AA776" s="43"/>
      <c r="AB776" s="43"/>
      <c r="AC776" s="43"/>
      <c r="AD776" s="43"/>
      <c r="AE776" s="43"/>
      <c r="AF776" s="43"/>
      <c r="AG776" s="43"/>
      <c r="AH776" s="43"/>
    </row>
    <row r="777" spans="1:34">
      <c r="A777" s="43"/>
      <c r="B777" s="43"/>
      <c r="C777" s="43"/>
      <c r="D777" s="43"/>
      <c r="E777" s="43"/>
      <c r="F777" s="43" t="s">
        <v>951</v>
      </c>
      <c r="G777" s="43" t="s">
        <v>1786</v>
      </c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  <c r="AA777" s="43"/>
      <c r="AB777" s="43"/>
      <c r="AC777" s="43"/>
      <c r="AD777" s="43"/>
      <c r="AE777" s="43"/>
      <c r="AF777" s="43"/>
      <c r="AG777" s="43"/>
      <c r="AH777" s="43"/>
    </row>
    <row r="778" spans="1:34">
      <c r="A778" s="43"/>
      <c r="B778" s="43"/>
      <c r="C778" s="43"/>
      <c r="D778" s="43"/>
      <c r="E778" s="43"/>
      <c r="F778" s="43" t="s">
        <v>960</v>
      </c>
      <c r="G778" s="43" t="s">
        <v>1787</v>
      </c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  <c r="AA778" s="43"/>
      <c r="AB778" s="43"/>
      <c r="AC778" s="43"/>
      <c r="AD778" s="43"/>
      <c r="AE778" s="43"/>
      <c r="AF778" s="43"/>
      <c r="AG778" s="43"/>
      <c r="AH778" s="43"/>
    </row>
    <row r="779" spans="1:34">
      <c r="A779" s="43"/>
      <c r="B779" s="43"/>
      <c r="C779" s="43"/>
      <c r="D779" s="43"/>
      <c r="E779" s="43"/>
      <c r="F779" s="43" t="s">
        <v>969</v>
      </c>
      <c r="G779" s="43" t="s">
        <v>1788</v>
      </c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  <c r="AA779" s="43"/>
      <c r="AB779" s="43"/>
      <c r="AC779" s="43"/>
      <c r="AD779" s="43"/>
      <c r="AE779" s="43"/>
      <c r="AF779" s="43"/>
      <c r="AG779" s="43"/>
      <c r="AH779" s="43"/>
    </row>
    <row r="780" spans="1:34">
      <c r="A780" s="43"/>
      <c r="B780" s="43"/>
      <c r="C780" s="43"/>
      <c r="D780" s="43"/>
      <c r="E780" s="43"/>
      <c r="F780" s="43" t="s">
        <v>978</v>
      </c>
      <c r="G780" s="43" t="s">
        <v>1789</v>
      </c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  <c r="AA780" s="43"/>
      <c r="AB780" s="43"/>
      <c r="AC780" s="43"/>
      <c r="AD780" s="43"/>
      <c r="AE780" s="43"/>
      <c r="AF780" s="43"/>
      <c r="AG780" s="43"/>
      <c r="AH780" s="43"/>
    </row>
    <row r="781" spans="1:34">
      <c r="A781" s="43"/>
      <c r="B781" s="43"/>
      <c r="C781" s="43"/>
      <c r="D781" s="43"/>
      <c r="E781" s="43"/>
      <c r="F781" s="43" t="s">
        <v>987</v>
      </c>
      <c r="G781" s="43" t="s">
        <v>1790</v>
      </c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  <c r="AA781" s="43"/>
      <c r="AB781" s="43"/>
      <c r="AC781" s="43"/>
      <c r="AD781" s="43"/>
      <c r="AE781" s="43"/>
      <c r="AF781" s="43"/>
      <c r="AG781" s="43"/>
      <c r="AH781" s="43"/>
    </row>
    <row r="782" spans="1:34">
      <c r="A782" s="43"/>
      <c r="B782" s="43"/>
      <c r="C782" s="43"/>
      <c r="D782" s="43"/>
      <c r="E782" s="43"/>
      <c r="F782" s="43" t="s">
        <v>996</v>
      </c>
      <c r="G782" s="43" t="s">
        <v>1791</v>
      </c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  <c r="AA782" s="43"/>
      <c r="AB782" s="43"/>
      <c r="AC782" s="43"/>
      <c r="AD782" s="43"/>
      <c r="AE782" s="43"/>
      <c r="AF782" s="43"/>
      <c r="AG782" s="43"/>
      <c r="AH782" s="43"/>
    </row>
    <row r="783" spans="1:34">
      <c r="A783" s="43"/>
      <c r="B783" s="43"/>
      <c r="C783" s="43"/>
      <c r="D783" s="43"/>
      <c r="E783" s="43"/>
      <c r="F783" s="43" t="s">
        <v>1005</v>
      </c>
      <c r="G783" s="43" t="s">
        <v>1792</v>
      </c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  <c r="AA783" s="43"/>
      <c r="AB783" s="43"/>
      <c r="AC783" s="43"/>
      <c r="AD783" s="43"/>
      <c r="AE783" s="43"/>
      <c r="AF783" s="43"/>
      <c r="AG783" s="43"/>
      <c r="AH783" s="43"/>
    </row>
    <row r="784" spans="1:34">
      <c r="A784" s="43"/>
      <c r="B784" s="43"/>
      <c r="C784" s="43"/>
      <c r="D784" s="43"/>
      <c r="E784" s="43"/>
      <c r="F784" s="43" t="s">
        <v>1014</v>
      </c>
      <c r="G784" s="43" t="s">
        <v>1793</v>
      </c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  <c r="AA784" s="43"/>
      <c r="AB784" s="43"/>
      <c r="AC784" s="43"/>
      <c r="AD784" s="43"/>
      <c r="AE784" s="43"/>
      <c r="AF784" s="43"/>
      <c r="AG784" s="43"/>
      <c r="AH784" s="43"/>
    </row>
    <row r="785" spans="1:34">
      <c r="A785" s="43"/>
      <c r="B785" s="43"/>
      <c r="C785" s="43"/>
      <c r="D785" s="43"/>
      <c r="E785" s="43"/>
      <c r="F785" s="43" t="s">
        <v>1023</v>
      </c>
      <c r="G785" s="43" t="s">
        <v>1794</v>
      </c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  <c r="AA785" s="43"/>
      <c r="AB785" s="43"/>
      <c r="AC785" s="43"/>
      <c r="AD785" s="43"/>
      <c r="AE785" s="43"/>
      <c r="AF785" s="43"/>
      <c r="AG785" s="43"/>
      <c r="AH785" s="43"/>
    </row>
    <row r="786" spans="1:34">
      <c r="A786" s="43"/>
      <c r="B786" s="43"/>
      <c r="C786" s="43"/>
      <c r="D786" s="43"/>
      <c r="E786" s="43"/>
      <c r="F786" s="43" t="s">
        <v>1032</v>
      </c>
      <c r="G786" s="43" t="s">
        <v>1795</v>
      </c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  <c r="AA786" s="43"/>
      <c r="AB786" s="43"/>
      <c r="AC786" s="43"/>
      <c r="AD786" s="43"/>
      <c r="AE786" s="43"/>
      <c r="AF786" s="43"/>
      <c r="AG786" s="43"/>
      <c r="AH786" s="43"/>
    </row>
    <row r="787" spans="1:34">
      <c r="A787" s="43"/>
      <c r="B787" s="43"/>
      <c r="C787" s="43"/>
      <c r="D787" s="43"/>
      <c r="E787" s="43"/>
      <c r="F787" s="43" t="s">
        <v>1041</v>
      </c>
      <c r="G787" s="43" t="s">
        <v>1796</v>
      </c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  <c r="AA787" s="43"/>
      <c r="AB787" s="43"/>
      <c r="AC787" s="43"/>
      <c r="AD787" s="43"/>
      <c r="AE787" s="43"/>
      <c r="AF787" s="43"/>
      <c r="AG787" s="43"/>
      <c r="AH787" s="43"/>
    </row>
    <row r="788" spans="1:34">
      <c r="A788" s="43"/>
      <c r="B788" s="43"/>
      <c r="C788" s="43"/>
      <c r="D788" s="43"/>
      <c r="E788" s="43"/>
      <c r="F788" s="43" t="s">
        <v>1050</v>
      </c>
      <c r="G788" s="43" t="s">
        <v>1797</v>
      </c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  <c r="AA788" s="43"/>
      <c r="AB788" s="43"/>
      <c r="AC788" s="43"/>
      <c r="AD788" s="43"/>
      <c r="AE788" s="43"/>
      <c r="AF788" s="43"/>
      <c r="AG788" s="43"/>
      <c r="AH788" s="43"/>
    </row>
    <row r="789" spans="1:34">
      <c r="A789" s="43"/>
      <c r="B789" s="43"/>
      <c r="C789" s="43"/>
      <c r="D789" s="43"/>
      <c r="E789" s="43"/>
      <c r="F789" s="43" t="s">
        <v>1059</v>
      </c>
      <c r="G789" s="43" t="s">
        <v>1798</v>
      </c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  <c r="AA789" s="43"/>
      <c r="AB789" s="43"/>
      <c r="AC789" s="43"/>
      <c r="AD789" s="43"/>
      <c r="AE789" s="43"/>
      <c r="AF789" s="43"/>
      <c r="AG789" s="43"/>
      <c r="AH789" s="43"/>
    </row>
    <row r="790" spans="1:34">
      <c r="A790" s="43"/>
      <c r="B790" s="43"/>
      <c r="C790" s="43"/>
      <c r="D790" s="43"/>
      <c r="E790" s="43"/>
      <c r="F790" s="43" t="s">
        <v>1068</v>
      </c>
      <c r="G790" s="43" t="s">
        <v>1799</v>
      </c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  <c r="AA790" s="43"/>
      <c r="AB790" s="43"/>
      <c r="AC790" s="43"/>
      <c r="AD790" s="43"/>
      <c r="AE790" s="43"/>
      <c r="AF790" s="43"/>
      <c r="AG790" s="43"/>
      <c r="AH790" s="43"/>
    </row>
    <row r="791" spans="1:34">
      <c r="F791" s="43" t="s">
        <v>1077</v>
      </c>
      <c r="G791" s="43" t="s">
        <v>1800</v>
      </c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  <c r="AA791" s="43"/>
      <c r="AB791" s="43"/>
      <c r="AC791" s="43"/>
      <c r="AD791" s="43"/>
      <c r="AE791" s="43"/>
      <c r="AF791" s="43"/>
      <c r="AG791" s="43"/>
      <c r="AH791" s="43"/>
    </row>
    <row r="792" spans="1:34">
      <c r="F792" s="43" t="s">
        <v>1086</v>
      </c>
      <c r="G792" s="43" t="s">
        <v>1801</v>
      </c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  <c r="AA792" s="43"/>
      <c r="AB792" s="43"/>
      <c r="AC792" s="43"/>
      <c r="AD792" s="43"/>
      <c r="AE792" s="43"/>
      <c r="AF792" s="43"/>
      <c r="AG792" s="43"/>
      <c r="AH792" s="43"/>
    </row>
    <row r="793" spans="1:34">
      <c r="F793" s="43" t="s">
        <v>1095</v>
      </c>
      <c r="G793" s="43" t="s">
        <v>1802</v>
      </c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  <c r="AA793" s="43"/>
      <c r="AB793" s="43"/>
      <c r="AC793" s="43"/>
      <c r="AD793" s="43"/>
      <c r="AE793" s="43"/>
      <c r="AF793" s="43"/>
      <c r="AG793" s="43"/>
      <c r="AH793" s="43"/>
    </row>
    <row r="794" spans="1:34">
      <c r="F794" s="43" t="s">
        <v>1104</v>
      </c>
      <c r="G794" s="43" t="s">
        <v>1803</v>
      </c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  <c r="AA794" s="43"/>
      <c r="AB794" s="43"/>
      <c r="AC794" s="43"/>
      <c r="AD794" s="43"/>
      <c r="AE794" s="43"/>
      <c r="AF794" s="43"/>
      <c r="AG794" s="43"/>
      <c r="AH794" s="43"/>
    </row>
    <row r="795" spans="1:34">
      <c r="F795" s="43" t="s">
        <v>1113</v>
      </c>
      <c r="G795" s="43" t="s">
        <v>1804</v>
      </c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  <c r="AA795" s="43"/>
      <c r="AB795" s="43"/>
      <c r="AC795" s="43"/>
      <c r="AD795" s="43"/>
      <c r="AE795" s="43"/>
      <c r="AF795" s="43"/>
      <c r="AG795" s="43"/>
      <c r="AH795" s="43"/>
    </row>
    <row r="796" spans="1:34" ht="13.5" customHeight="1">
      <c r="F796" t="s">
        <v>230</v>
      </c>
      <c r="G796" t="s">
        <v>1805</v>
      </c>
    </row>
    <row r="797" spans="1:34">
      <c r="F797" t="s">
        <v>243</v>
      </c>
      <c r="G797" t="s">
        <v>1806</v>
      </c>
    </row>
    <row r="798" spans="1:34">
      <c r="F798" s="43" t="s">
        <v>256</v>
      </c>
      <c r="G798" s="43" t="s">
        <v>1807</v>
      </c>
    </row>
    <row r="799" spans="1:34">
      <c r="F799" t="s">
        <v>231</v>
      </c>
      <c r="G799" t="s">
        <v>1808</v>
      </c>
    </row>
    <row r="800" spans="1:34">
      <c r="F800" t="s">
        <v>244</v>
      </c>
      <c r="G800" t="s">
        <v>1809</v>
      </c>
    </row>
    <row r="801" spans="6:7">
      <c r="F801" s="43" t="s">
        <v>257</v>
      </c>
      <c r="G801" s="43" t="s">
        <v>1810</v>
      </c>
    </row>
    <row r="802" spans="6:7">
      <c r="F802" t="s">
        <v>359</v>
      </c>
      <c r="G802" t="s">
        <v>1811</v>
      </c>
    </row>
    <row r="803" spans="6:7">
      <c r="F803" t="s">
        <v>360</v>
      </c>
      <c r="G803" t="s">
        <v>1812</v>
      </c>
    </row>
    <row r="804" spans="6:7">
      <c r="F804" t="s">
        <v>787</v>
      </c>
      <c r="G804" t="s">
        <v>1813</v>
      </c>
    </row>
    <row r="805" spans="6:7">
      <c r="F805" s="43" t="s">
        <v>786</v>
      </c>
      <c r="G805" s="43" t="s">
        <v>1814</v>
      </c>
    </row>
    <row r="806" spans="6:7">
      <c r="F806" t="s">
        <v>842</v>
      </c>
      <c r="G806" t="s">
        <v>1815</v>
      </c>
    </row>
    <row r="807" spans="6:7">
      <c r="F807" t="s">
        <v>843</v>
      </c>
      <c r="G807" t="s">
        <v>1816</v>
      </c>
    </row>
  </sheetData>
  <mergeCells count="10">
    <mergeCell ref="A1:B5"/>
    <mergeCell ref="W6:Y6"/>
    <mergeCell ref="Z6:AB6"/>
    <mergeCell ref="AC6:AE6"/>
    <mergeCell ref="AF6:AH6"/>
    <mergeCell ref="T6:V6"/>
    <mergeCell ref="H6:J6"/>
    <mergeCell ref="K6:M6"/>
    <mergeCell ref="N6:P6"/>
    <mergeCell ref="Q6:S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351"/>
  <sheetViews>
    <sheetView zoomScale="69" zoomScaleNormal="69" workbookViewId="0">
      <pane ySplit="16" topLeftCell="A17" activePane="bottomLeft" state="frozen"/>
      <selection pane="bottomLeft" activeCell="H11" sqref="H11"/>
    </sheetView>
  </sheetViews>
  <sheetFormatPr defaultColWidth="19.5703125" defaultRowHeight="15"/>
  <cols>
    <col min="1" max="1" width="20.5703125" customWidth="1"/>
    <col min="2" max="2" width="22" bestFit="1" customWidth="1"/>
    <col min="3" max="3" width="14.5703125" customWidth="1"/>
    <col min="4" max="4" width="16" customWidth="1"/>
    <col min="5" max="5" width="13.5703125" customWidth="1"/>
    <col min="6" max="6" width="20.85546875" bestFit="1" customWidth="1"/>
    <col min="7" max="7" width="20.140625" customWidth="1"/>
    <col min="8" max="8" width="15.42578125" customWidth="1"/>
    <col min="9" max="9" width="25.42578125" bestFit="1" customWidth="1"/>
    <col min="10" max="10" width="23.42578125" customWidth="1"/>
  </cols>
  <sheetData>
    <row r="1" spans="1:17">
      <c r="A1" s="60" t="s">
        <v>1817</v>
      </c>
      <c r="B1" s="45">
        <f>'Library Prep'!C2</f>
        <v>0</v>
      </c>
      <c r="L1" s="176" t="s">
        <v>1818</v>
      </c>
      <c r="M1" s="176"/>
      <c r="N1" s="176"/>
      <c r="O1" s="176"/>
    </row>
    <row r="2" spans="1:17" ht="15" customHeight="1">
      <c r="A2" s="60" t="s">
        <v>1819</v>
      </c>
      <c r="B2" s="46">
        <f>'Library Prep'!C6</f>
        <v>0</v>
      </c>
      <c r="L2" s="191" t="s">
        <v>1820</v>
      </c>
      <c r="M2" s="191"/>
      <c r="N2" s="191"/>
      <c r="O2" s="191"/>
      <c r="P2" s="41"/>
      <c r="Q2" s="41"/>
    </row>
    <row r="3" spans="1:17" ht="18" customHeight="1">
      <c r="A3" s="60" t="s">
        <v>1821</v>
      </c>
      <c r="B3" s="46">
        <f>'Library Prep'!C5</f>
        <v>0</v>
      </c>
      <c r="L3" s="191"/>
      <c r="M3" s="191"/>
      <c r="N3" s="191"/>
      <c r="O3" s="191"/>
      <c r="P3" s="41"/>
      <c r="Q3" s="41"/>
    </row>
    <row r="4" spans="1:17" ht="15" customHeight="1" thickBot="1">
      <c r="A4" s="36"/>
      <c r="L4" s="192" t="s">
        <v>1822</v>
      </c>
      <c r="M4" s="193"/>
      <c r="N4" s="193"/>
      <c r="O4" s="193"/>
      <c r="P4" s="41"/>
      <c r="Q4" s="41"/>
    </row>
    <row r="5" spans="1:17" ht="19.5" customHeight="1" thickBot="1">
      <c r="A5" s="36"/>
      <c r="B5" s="170" t="s">
        <v>1823</v>
      </c>
      <c r="C5" s="171"/>
      <c r="D5" s="172"/>
      <c r="E5" s="177" t="s">
        <v>1824</v>
      </c>
      <c r="F5" s="178"/>
      <c r="G5" s="179"/>
      <c r="H5" s="183" t="s">
        <v>160</v>
      </c>
      <c r="L5" s="193"/>
      <c r="M5" s="193"/>
      <c r="N5" s="193"/>
      <c r="O5" s="193"/>
      <c r="P5" s="41"/>
      <c r="Q5" s="41"/>
    </row>
    <row r="6" spans="1:17" ht="27.6" customHeight="1">
      <c r="A6" s="59"/>
      <c r="B6" s="173"/>
      <c r="C6" s="174"/>
      <c r="D6" s="175"/>
      <c r="E6" s="180"/>
      <c r="F6" s="181"/>
      <c r="G6" s="182"/>
      <c r="H6" s="184"/>
      <c r="I6" s="213" t="s">
        <v>1825</v>
      </c>
      <c r="L6" s="194" t="s">
        <v>1826</v>
      </c>
      <c r="M6" s="194"/>
      <c r="N6" s="194"/>
      <c r="O6" s="194"/>
    </row>
    <row r="7" spans="1:17" ht="15.75" customHeight="1">
      <c r="A7" s="59"/>
      <c r="B7" s="49" t="s">
        <v>1827</v>
      </c>
      <c r="C7" s="50" t="s">
        <v>1828</v>
      </c>
      <c r="D7" s="50" t="s">
        <v>1829</v>
      </c>
      <c r="E7" s="49" t="s">
        <v>1830</v>
      </c>
      <c r="F7" s="76" t="s">
        <v>1831</v>
      </c>
      <c r="G7" s="50" t="s">
        <v>1832</v>
      </c>
      <c r="H7" s="184"/>
      <c r="I7" s="214"/>
      <c r="L7" s="194"/>
      <c r="M7" s="194"/>
      <c r="N7" s="194"/>
      <c r="O7" s="194"/>
      <c r="P7" s="41"/>
      <c r="Q7" s="41"/>
    </row>
    <row r="8" spans="1:17" ht="15.75" customHeight="1">
      <c r="A8" s="47"/>
      <c r="B8" s="52" t="s">
        <v>1833</v>
      </c>
      <c r="C8" s="53" t="s">
        <v>1834</v>
      </c>
      <c r="D8" s="53" t="s">
        <v>1835</v>
      </c>
      <c r="E8" s="54">
        <v>70</v>
      </c>
      <c r="F8" s="55">
        <v>75</v>
      </c>
      <c r="G8" s="56">
        <v>80</v>
      </c>
      <c r="H8" s="57" t="s">
        <v>1836</v>
      </c>
      <c r="I8" s="214"/>
      <c r="L8" s="198" t="s">
        <v>1837</v>
      </c>
      <c r="M8" s="199"/>
      <c r="N8" s="199"/>
      <c r="O8" s="200"/>
      <c r="P8" s="41"/>
      <c r="Q8" s="41"/>
    </row>
    <row r="9" spans="1:17" ht="24" customHeight="1" thickBot="1">
      <c r="A9" s="48"/>
      <c r="B9" s="101" t="s">
        <v>1838</v>
      </c>
      <c r="C9" s="186">
        <f>IF('Library Prep'!C5="300c iSeq",'Library Prep'!J164,'Library Prep'!J148)</f>
        <v>0</v>
      </c>
      <c r="D9" s="187"/>
      <c r="E9" s="210">
        <f>IF('Library Prep'!C5="300c iSeq", 'Library Prep'!J155,'Library Prep'!J150)</f>
        <v>0</v>
      </c>
      <c r="F9" s="211"/>
      <c r="G9" s="212"/>
      <c r="H9" s="58">
        <f>IF('Library Prep'!C5="300c iSeq",'Library Prep'!J163,'Library Prep'!J149)</f>
        <v>0</v>
      </c>
      <c r="I9" s="51">
        <f>IF('Library Prep'!C5="300c iSeq",'Library Prep'!J165,'Library Prep'!J151)</f>
        <v>0</v>
      </c>
      <c r="L9" s="201"/>
      <c r="M9" s="202"/>
      <c r="N9" s="202"/>
      <c r="O9" s="203"/>
      <c r="P9" s="41"/>
      <c r="Q9" s="41"/>
    </row>
    <row r="10" spans="1:17" ht="15.75" thickBot="1">
      <c r="A10" s="37"/>
      <c r="B10" s="38"/>
      <c r="C10" s="38"/>
      <c r="D10" s="38"/>
      <c r="E10" s="38"/>
      <c r="L10" s="204" t="s">
        <v>1839</v>
      </c>
      <c r="M10" s="205"/>
      <c r="N10" s="205"/>
      <c r="O10" s="206"/>
      <c r="P10" s="41"/>
      <c r="Q10" s="41"/>
    </row>
    <row r="11" spans="1:17" s="39" customFormat="1" ht="30">
      <c r="A11" s="215" t="s">
        <v>1840</v>
      </c>
      <c r="B11" s="73" t="s">
        <v>1841</v>
      </c>
      <c r="C11" s="73" t="s">
        <v>1842</v>
      </c>
      <c r="D11" s="73" t="s">
        <v>1843</v>
      </c>
      <c r="E11" s="74" t="s">
        <v>1844</v>
      </c>
      <c r="F11" s="74" t="s">
        <v>1845</v>
      </c>
      <c r="G11"/>
      <c r="I11" s="41"/>
      <c r="J11" s="41"/>
      <c r="K11" s="41"/>
      <c r="L11" s="207"/>
      <c r="M11" s="208"/>
      <c r="N11" s="208"/>
      <c r="O11" s="209"/>
    </row>
    <row r="12" spans="1:17" s="39" customFormat="1" ht="15.75" thickBot="1">
      <c r="A12" s="216"/>
      <c r="B12" s="164" t="s">
        <v>1846</v>
      </c>
      <c r="C12" s="164" t="s">
        <v>1847</v>
      </c>
      <c r="D12" s="164" t="s">
        <v>1848</v>
      </c>
      <c r="E12" s="166" t="s">
        <v>1848</v>
      </c>
      <c r="F12" s="168" t="s">
        <v>1846</v>
      </c>
      <c r="H12" s="41"/>
      <c r="I12" s="41"/>
      <c r="J12" s="41"/>
      <c r="K12" s="41"/>
      <c r="L12" s="41"/>
      <c r="M12" s="41"/>
    </row>
    <row r="13" spans="1:17" ht="15.75" thickBot="1">
      <c r="A13" s="217"/>
      <c r="B13" s="165"/>
      <c r="C13" s="165"/>
      <c r="D13" s="165"/>
      <c r="E13" s="167"/>
      <c r="F13" s="169"/>
      <c r="I13" s="188" t="s">
        <v>1849</v>
      </c>
      <c r="J13" s="195" t="s">
        <v>1850</v>
      </c>
    </row>
    <row r="14" spans="1:17">
      <c r="I14" s="189"/>
      <c r="J14" s="196"/>
    </row>
    <row r="15" spans="1:17" ht="15.75" thickBot="1">
      <c r="I15" s="189"/>
      <c r="J15" s="196"/>
    </row>
    <row r="16" spans="1:17" ht="32.450000000000003" customHeight="1" thickBot="1">
      <c r="A16" s="61" t="s">
        <v>1851</v>
      </c>
      <c r="B16" s="62" t="s">
        <v>15</v>
      </c>
      <c r="C16" s="62" t="s">
        <v>1852</v>
      </c>
      <c r="D16" s="62" t="s">
        <v>1853</v>
      </c>
      <c r="E16" s="62" t="s">
        <v>1854</v>
      </c>
      <c r="F16" s="62" t="s">
        <v>1855</v>
      </c>
      <c r="G16" s="62" t="s">
        <v>1856</v>
      </c>
      <c r="H16" s="82" t="s">
        <v>1857</v>
      </c>
      <c r="I16" s="190"/>
      <c r="J16" s="197"/>
      <c r="L16" s="40"/>
    </row>
    <row r="17" spans="1:10" ht="15.75" thickBot="1">
      <c r="A17" s="63"/>
      <c r="B17" s="64"/>
      <c r="C17" s="64"/>
      <c r="D17" s="64"/>
      <c r="E17" s="64"/>
      <c r="F17" s="65"/>
      <c r="G17" s="64"/>
      <c r="H17" s="80">
        <f>G17*F17/100</f>
        <v>0</v>
      </c>
      <c r="I17" s="83" t="e">
        <f>($H17*LEFT($B$3,3)/('Library Prep'!$E12)/2000000)</f>
        <v>#DIV/0!</v>
      </c>
      <c r="J17" s="84" t="e">
        <f>(I17)*2</f>
        <v>#DIV/0!</v>
      </c>
    </row>
    <row r="18" spans="1:10" ht="15.75" thickBot="1">
      <c r="A18" s="66"/>
      <c r="B18" s="67"/>
      <c r="C18" s="67"/>
      <c r="D18" s="67"/>
      <c r="E18" s="67"/>
      <c r="F18" s="68"/>
      <c r="G18" s="69"/>
      <c r="H18" s="80">
        <f t="shared" ref="H18:H79" si="0">G18*F18/100</f>
        <v>0</v>
      </c>
      <c r="I18" s="83" t="e">
        <f>($H18*LEFT($B$3,3)/('Library Prep'!$E13)/2000000)</f>
        <v>#DIV/0!</v>
      </c>
      <c r="J18" s="85" t="e">
        <f t="shared" ref="J18:J79" si="1">(I18)*2</f>
        <v>#DIV/0!</v>
      </c>
    </row>
    <row r="19" spans="1:10" ht="15.75" thickBot="1">
      <c r="A19" s="66"/>
      <c r="B19" s="67"/>
      <c r="C19" s="67"/>
      <c r="D19" s="67"/>
      <c r="E19" s="67"/>
      <c r="F19" s="68"/>
      <c r="G19" s="67"/>
      <c r="H19" s="80">
        <f t="shared" si="0"/>
        <v>0</v>
      </c>
      <c r="I19" s="83" t="e">
        <f>($H19*LEFT($B$3,3)/('Library Prep'!$E14)/2000000)</f>
        <v>#DIV/0!</v>
      </c>
      <c r="J19" s="85" t="e">
        <f t="shared" si="1"/>
        <v>#DIV/0!</v>
      </c>
    </row>
    <row r="20" spans="1:10" ht="15.75" thickBot="1">
      <c r="A20" s="78"/>
      <c r="B20" s="87"/>
      <c r="C20" s="87"/>
      <c r="D20" s="87"/>
      <c r="E20" s="87"/>
      <c r="F20" s="88"/>
      <c r="G20" s="87"/>
      <c r="H20" s="81">
        <f t="shared" si="0"/>
        <v>0</v>
      </c>
      <c r="I20" s="83" t="e">
        <f>($H20*LEFT($B$3,3)/('Library Prep'!$E15)/2000000)</f>
        <v>#DIV/0!</v>
      </c>
      <c r="J20" s="85" t="e">
        <f t="shared" si="1"/>
        <v>#DIV/0!</v>
      </c>
    </row>
    <row r="21" spans="1:10" ht="15.75" thickBot="1">
      <c r="A21" s="66"/>
      <c r="B21" s="67"/>
      <c r="C21" s="67"/>
      <c r="D21" s="67"/>
      <c r="E21" s="67"/>
      <c r="F21" s="68"/>
      <c r="G21" s="67"/>
      <c r="H21" s="80">
        <f t="shared" si="0"/>
        <v>0</v>
      </c>
      <c r="I21" s="83" t="e">
        <f>($H21*LEFT($B$3,3)/('Library Prep'!$E16)/2000000)</f>
        <v>#DIV/0!</v>
      </c>
      <c r="J21" s="85" t="e">
        <f t="shared" si="1"/>
        <v>#DIV/0!</v>
      </c>
    </row>
    <row r="22" spans="1:10" ht="15.75" thickBot="1">
      <c r="A22" s="66"/>
      <c r="B22" s="67"/>
      <c r="C22" s="67"/>
      <c r="D22" s="67"/>
      <c r="E22" s="67"/>
      <c r="F22" s="68"/>
      <c r="G22" s="67"/>
      <c r="H22" s="80">
        <f t="shared" si="0"/>
        <v>0</v>
      </c>
      <c r="I22" s="83" t="e">
        <f>($H22*LEFT($B$3,3)/('Library Prep'!$E17)/2000000)</f>
        <v>#DIV/0!</v>
      </c>
      <c r="J22" s="85" t="e">
        <f t="shared" si="1"/>
        <v>#DIV/0!</v>
      </c>
    </row>
    <row r="23" spans="1:10" ht="15.75" thickBot="1">
      <c r="A23" s="66"/>
      <c r="B23" s="67"/>
      <c r="C23" s="67"/>
      <c r="D23" s="67"/>
      <c r="E23" s="67"/>
      <c r="F23" s="68"/>
      <c r="G23" s="67"/>
      <c r="H23" s="80">
        <f t="shared" si="0"/>
        <v>0</v>
      </c>
      <c r="I23" s="83" t="e">
        <f>($H23*LEFT($B$3,3)/('Library Prep'!$E18)/2000000)</f>
        <v>#DIV/0!</v>
      </c>
      <c r="J23" s="85" t="e">
        <f t="shared" si="1"/>
        <v>#DIV/0!</v>
      </c>
    </row>
    <row r="24" spans="1:10" ht="15.75" thickBot="1">
      <c r="A24" s="66"/>
      <c r="B24" s="67"/>
      <c r="C24" s="67"/>
      <c r="D24" s="67"/>
      <c r="E24" s="67"/>
      <c r="F24" s="68"/>
      <c r="G24" s="67"/>
      <c r="H24" s="80">
        <f t="shared" si="0"/>
        <v>0</v>
      </c>
      <c r="I24" s="83" t="e">
        <f>($H24*LEFT($B$3,3)/('Library Prep'!$E19)/2000000)</f>
        <v>#DIV/0!</v>
      </c>
      <c r="J24" s="85" t="e">
        <f t="shared" si="1"/>
        <v>#DIV/0!</v>
      </c>
    </row>
    <row r="25" spans="1:10" ht="15.75" thickBot="1">
      <c r="A25" s="66"/>
      <c r="B25" s="67"/>
      <c r="C25" s="67"/>
      <c r="D25" s="67"/>
      <c r="E25" s="67"/>
      <c r="F25" s="68"/>
      <c r="G25" s="67"/>
      <c r="H25" s="80">
        <f t="shared" si="0"/>
        <v>0</v>
      </c>
      <c r="I25" s="83" t="e">
        <f>($H25*LEFT($B$3,3)/('Library Prep'!$E20)/2000000)</f>
        <v>#DIV/0!</v>
      </c>
      <c r="J25" s="85" t="e">
        <f t="shared" si="1"/>
        <v>#DIV/0!</v>
      </c>
    </row>
    <row r="26" spans="1:10" ht="15.75" thickBot="1">
      <c r="A26" s="66"/>
      <c r="B26" s="67"/>
      <c r="C26" s="67"/>
      <c r="D26" s="67"/>
      <c r="E26" s="67"/>
      <c r="F26" s="68"/>
      <c r="G26" s="67"/>
      <c r="H26" s="80">
        <f t="shared" si="0"/>
        <v>0</v>
      </c>
      <c r="I26" s="83" t="e">
        <f>($H26*LEFT($B$3,3)/('Library Prep'!$E21)/2000000)</f>
        <v>#DIV/0!</v>
      </c>
      <c r="J26" s="85" t="e">
        <f t="shared" si="1"/>
        <v>#DIV/0!</v>
      </c>
    </row>
    <row r="27" spans="1:10" ht="15.75" thickBot="1">
      <c r="A27" s="66"/>
      <c r="B27" s="67"/>
      <c r="C27" s="67"/>
      <c r="D27" s="67"/>
      <c r="E27" s="67"/>
      <c r="F27" s="68"/>
      <c r="G27" s="67"/>
      <c r="H27" s="80">
        <f t="shared" si="0"/>
        <v>0</v>
      </c>
      <c r="I27" s="83" t="e">
        <f>($H27*LEFT($B$3,3)/('Library Prep'!$E22)/2000000)</f>
        <v>#DIV/0!</v>
      </c>
      <c r="J27" s="85" t="e">
        <f t="shared" si="1"/>
        <v>#DIV/0!</v>
      </c>
    </row>
    <row r="28" spans="1:10" ht="15.75" thickBot="1">
      <c r="A28" s="66"/>
      <c r="B28" s="67"/>
      <c r="C28" s="67"/>
      <c r="D28" s="67"/>
      <c r="E28" s="67"/>
      <c r="F28" s="68"/>
      <c r="G28" s="67"/>
      <c r="H28" s="80">
        <f t="shared" si="0"/>
        <v>0</v>
      </c>
      <c r="I28" s="83" t="e">
        <f>($H28*LEFT($B$3,3)/('Library Prep'!$E23)/2000000)</f>
        <v>#DIV/0!</v>
      </c>
      <c r="J28" s="85" t="e">
        <f t="shared" si="1"/>
        <v>#DIV/0!</v>
      </c>
    </row>
    <row r="29" spans="1:10" ht="15.75" thickBot="1">
      <c r="A29" s="66"/>
      <c r="B29" s="67"/>
      <c r="C29" s="67"/>
      <c r="D29" s="67"/>
      <c r="E29" s="67"/>
      <c r="F29" s="68"/>
      <c r="G29" s="67"/>
      <c r="H29" s="80">
        <f t="shared" si="0"/>
        <v>0</v>
      </c>
      <c r="I29" s="83" t="e">
        <f>($H29*LEFT($B$3,3)/('Library Prep'!$E24)/2000000)</f>
        <v>#DIV/0!</v>
      </c>
      <c r="J29" s="85" t="e">
        <f t="shared" si="1"/>
        <v>#DIV/0!</v>
      </c>
    </row>
    <row r="30" spans="1:10" ht="15.75" thickBot="1">
      <c r="A30" s="66"/>
      <c r="B30" s="67"/>
      <c r="C30" s="67"/>
      <c r="D30" s="67"/>
      <c r="E30" s="67"/>
      <c r="F30" s="68"/>
      <c r="G30" s="67"/>
      <c r="H30" s="80">
        <f t="shared" si="0"/>
        <v>0</v>
      </c>
      <c r="I30" s="83" t="e">
        <f>($H30*LEFT($B$3,3)/('Library Prep'!$E25)/2000000)</f>
        <v>#DIV/0!</v>
      </c>
      <c r="J30" s="85" t="e">
        <f t="shared" si="1"/>
        <v>#DIV/0!</v>
      </c>
    </row>
    <row r="31" spans="1:10" ht="15.75" thickBot="1">
      <c r="A31" s="66"/>
      <c r="B31" s="67"/>
      <c r="C31" s="67"/>
      <c r="D31" s="67"/>
      <c r="E31" s="67"/>
      <c r="F31" s="68"/>
      <c r="G31" s="67"/>
      <c r="H31" s="80">
        <f t="shared" si="0"/>
        <v>0</v>
      </c>
      <c r="I31" s="83" t="e">
        <f>($H31*LEFT($B$3,3)/('Library Prep'!$E26)/2000000)</f>
        <v>#DIV/0!</v>
      </c>
      <c r="J31" s="85" t="e">
        <f t="shared" si="1"/>
        <v>#DIV/0!</v>
      </c>
    </row>
    <row r="32" spans="1:10" ht="15.75" thickBot="1">
      <c r="A32" s="66"/>
      <c r="B32" s="67"/>
      <c r="C32" s="67"/>
      <c r="D32" s="67"/>
      <c r="E32" s="67"/>
      <c r="F32" s="68"/>
      <c r="G32" s="67"/>
      <c r="H32" s="80">
        <f t="shared" si="0"/>
        <v>0</v>
      </c>
      <c r="I32" s="83" t="e">
        <f>($H32*LEFT($B$3,3)/('Library Prep'!$E27)/2000000)</f>
        <v>#DIV/0!</v>
      </c>
      <c r="J32" s="85" t="e">
        <f t="shared" si="1"/>
        <v>#DIV/0!</v>
      </c>
    </row>
    <row r="33" spans="1:10" ht="15.75" thickBot="1">
      <c r="A33" s="66"/>
      <c r="B33" s="67"/>
      <c r="C33" s="67"/>
      <c r="D33" s="67"/>
      <c r="E33" s="67"/>
      <c r="F33" s="68"/>
      <c r="G33" s="67"/>
      <c r="H33" s="80">
        <f t="shared" si="0"/>
        <v>0</v>
      </c>
      <c r="I33" s="83" t="e">
        <f>($H33*LEFT($B$3,3)/('Library Prep'!$E28)/2000000)</f>
        <v>#DIV/0!</v>
      </c>
      <c r="J33" s="85" t="e">
        <f t="shared" si="1"/>
        <v>#DIV/0!</v>
      </c>
    </row>
    <row r="34" spans="1:10" ht="15.75" thickBot="1">
      <c r="A34" s="66"/>
      <c r="B34" s="67"/>
      <c r="C34" s="67"/>
      <c r="D34" s="67"/>
      <c r="E34" s="67"/>
      <c r="F34" s="68"/>
      <c r="G34" s="67"/>
      <c r="H34" s="80">
        <f t="shared" si="0"/>
        <v>0</v>
      </c>
      <c r="I34" s="83" t="e">
        <f>($H34*LEFT($B$3,3)/('Library Prep'!$E29)/2000000)</f>
        <v>#DIV/0!</v>
      </c>
      <c r="J34" s="85" t="e">
        <f t="shared" si="1"/>
        <v>#DIV/0!</v>
      </c>
    </row>
    <row r="35" spans="1:10" ht="15.75" thickBot="1">
      <c r="A35" s="66"/>
      <c r="B35" s="67"/>
      <c r="C35" s="67"/>
      <c r="D35" s="67"/>
      <c r="E35" s="67"/>
      <c r="F35" s="68"/>
      <c r="G35" s="67"/>
      <c r="H35" s="80">
        <f t="shared" si="0"/>
        <v>0</v>
      </c>
      <c r="I35" s="83" t="e">
        <f>($H35*LEFT($B$3,3)/('Library Prep'!$E30)/2000000)</f>
        <v>#DIV/0!</v>
      </c>
      <c r="J35" s="85" t="e">
        <f t="shared" si="1"/>
        <v>#DIV/0!</v>
      </c>
    </row>
    <row r="36" spans="1:10" ht="15.75" thickBot="1">
      <c r="A36" s="66"/>
      <c r="B36" s="67"/>
      <c r="C36" s="67"/>
      <c r="D36" s="67"/>
      <c r="E36" s="67"/>
      <c r="F36" s="68"/>
      <c r="G36" s="67"/>
      <c r="H36" s="80">
        <f t="shared" si="0"/>
        <v>0</v>
      </c>
      <c r="I36" s="83" t="e">
        <f>($H36*LEFT($B$3,3)/('Library Prep'!$E31)/2000000)</f>
        <v>#DIV/0!</v>
      </c>
      <c r="J36" s="85" t="e">
        <f t="shared" si="1"/>
        <v>#DIV/0!</v>
      </c>
    </row>
    <row r="37" spans="1:10" ht="15.75" thickBot="1">
      <c r="A37" s="66"/>
      <c r="B37" s="67"/>
      <c r="C37" s="67"/>
      <c r="D37" s="67"/>
      <c r="E37" s="67"/>
      <c r="F37" s="68"/>
      <c r="G37" s="67"/>
      <c r="H37" s="80">
        <f t="shared" si="0"/>
        <v>0</v>
      </c>
      <c r="I37" s="83" t="e">
        <f>($H37*LEFT($B$3,3)/('Library Prep'!$E32)/2000000)</f>
        <v>#DIV/0!</v>
      </c>
      <c r="J37" s="85" t="e">
        <f t="shared" si="1"/>
        <v>#DIV/0!</v>
      </c>
    </row>
    <row r="38" spans="1:10" ht="15.75" thickBot="1">
      <c r="A38" s="66"/>
      <c r="B38" s="67"/>
      <c r="C38" s="67"/>
      <c r="D38" s="67"/>
      <c r="E38" s="67"/>
      <c r="F38" s="68"/>
      <c r="G38" s="67"/>
      <c r="H38" s="80">
        <f t="shared" si="0"/>
        <v>0</v>
      </c>
      <c r="I38" s="83" t="e">
        <f>($H38*LEFT($B$3,3)/('Library Prep'!$E33)/2000000)</f>
        <v>#DIV/0!</v>
      </c>
      <c r="J38" s="85" t="e">
        <f t="shared" si="1"/>
        <v>#DIV/0!</v>
      </c>
    </row>
    <row r="39" spans="1:10" ht="15.75" thickBot="1">
      <c r="A39" s="66"/>
      <c r="B39" s="67"/>
      <c r="C39" s="67"/>
      <c r="D39" s="67"/>
      <c r="E39" s="67"/>
      <c r="F39" s="68"/>
      <c r="G39" s="67"/>
      <c r="H39" s="80">
        <f t="shared" si="0"/>
        <v>0</v>
      </c>
      <c r="I39" s="83" t="e">
        <f>($H39*LEFT($B$3,3)/('Library Prep'!$E34)/2000000)</f>
        <v>#DIV/0!</v>
      </c>
      <c r="J39" s="85" t="e">
        <f t="shared" si="1"/>
        <v>#DIV/0!</v>
      </c>
    </row>
    <row r="40" spans="1:10" ht="15.75" thickBot="1">
      <c r="A40" s="66"/>
      <c r="B40" s="67"/>
      <c r="C40" s="67"/>
      <c r="D40" s="67"/>
      <c r="E40" s="67"/>
      <c r="F40" s="68"/>
      <c r="G40" s="67"/>
      <c r="H40" s="80">
        <f t="shared" si="0"/>
        <v>0</v>
      </c>
      <c r="I40" s="83" t="e">
        <f>($H40*LEFT($B$3,3)/('Library Prep'!$E35)/2000000)</f>
        <v>#DIV/0!</v>
      </c>
      <c r="J40" s="85" t="e">
        <f t="shared" si="1"/>
        <v>#DIV/0!</v>
      </c>
    </row>
    <row r="41" spans="1:10" ht="15.75" thickBot="1">
      <c r="A41" s="66"/>
      <c r="B41" s="67"/>
      <c r="C41" s="67"/>
      <c r="D41" s="67"/>
      <c r="E41" s="67"/>
      <c r="F41" s="68"/>
      <c r="G41" s="67"/>
      <c r="H41" s="80">
        <f t="shared" si="0"/>
        <v>0</v>
      </c>
      <c r="I41" s="83" t="e">
        <f>($H41*LEFT($B$3,3)/('Library Prep'!$E36)/2000000)</f>
        <v>#DIV/0!</v>
      </c>
      <c r="J41" s="85" t="e">
        <f t="shared" si="1"/>
        <v>#DIV/0!</v>
      </c>
    </row>
    <row r="42" spans="1:10" ht="15.75" thickBot="1">
      <c r="A42" s="66"/>
      <c r="B42" s="67"/>
      <c r="C42" s="67"/>
      <c r="D42" s="67"/>
      <c r="E42" s="67"/>
      <c r="F42" s="68"/>
      <c r="G42" s="67"/>
      <c r="H42" s="80">
        <f t="shared" si="0"/>
        <v>0</v>
      </c>
      <c r="I42" s="83" t="e">
        <f>($H42*LEFT($B$3,3)/('Library Prep'!$E37)/2000000)</f>
        <v>#DIV/0!</v>
      </c>
      <c r="J42" s="85" t="e">
        <f t="shared" si="1"/>
        <v>#DIV/0!</v>
      </c>
    </row>
    <row r="43" spans="1:10" ht="15.75" thickBot="1">
      <c r="A43" s="66"/>
      <c r="B43" s="67"/>
      <c r="C43" s="67"/>
      <c r="D43" s="67"/>
      <c r="E43" s="67"/>
      <c r="F43" s="68"/>
      <c r="G43" s="67"/>
      <c r="H43" s="80">
        <f t="shared" si="0"/>
        <v>0</v>
      </c>
      <c r="I43" s="83" t="e">
        <f>($H43*LEFT($B$3,3)/('Library Prep'!$E38)/2000000)</f>
        <v>#DIV/0!</v>
      </c>
      <c r="J43" s="85" t="e">
        <f t="shared" si="1"/>
        <v>#DIV/0!</v>
      </c>
    </row>
    <row r="44" spans="1:10" ht="15.75" thickBot="1">
      <c r="A44" s="66"/>
      <c r="B44" s="67"/>
      <c r="C44" s="67"/>
      <c r="D44" s="67"/>
      <c r="E44" s="67"/>
      <c r="F44" s="68"/>
      <c r="G44" s="67"/>
      <c r="H44" s="80">
        <f t="shared" si="0"/>
        <v>0</v>
      </c>
      <c r="I44" s="83" t="e">
        <f>($H44*LEFT($B$3,3)/('Library Prep'!$E39)/2000000)</f>
        <v>#DIV/0!</v>
      </c>
      <c r="J44" s="85" t="e">
        <f t="shared" si="1"/>
        <v>#DIV/0!</v>
      </c>
    </row>
    <row r="45" spans="1:10" ht="15.75" thickBot="1">
      <c r="A45" s="66"/>
      <c r="B45" s="67"/>
      <c r="C45" s="67"/>
      <c r="D45" s="67"/>
      <c r="E45" s="67"/>
      <c r="F45" s="68"/>
      <c r="G45" s="67"/>
      <c r="H45" s="80">
        <f t="shared" si="0"/>
        <v>0</v>
      </c>
      <c r="I45" s="83" t="e">
        <f>($H45*LEFT($B$3,3)/('Library Prep'!$E40)/2000000)</f>
        <v>#DIV/0!</v>
      </c>
      <c r="J45" s="85" t="e">
        <f t="shared" si="1"/>
        <v>#DIV/0!</v>
      </c>
    </row>
    <row r="46" spans="1:10" ht="15.75" thickBot="1">
      <c r="A46" s="66"/>
      <c r="B46" s="67"/>
      <c r="C46" s="67"/>
      <c r="D46" s="67"/>
      <c r="E46" s="67"/>
      <c r="F46" s="68"/>
      <c r="G46" s="67"/>
      <c r="H46" s="80">
        <f t="shared" si="0"/>
        <v>0</v>
      </c>
      <c r="I46" s="83" t="e">
        <f>($H46*LEFT($B$3,3)/('Library Prep'!$E41)/2000000)</f>
        <v>#DIV/0!</v>
      </c>
      <c r="J46" s="85" t="e">
        <f t="shared" si="1"/>
        <v>#DIV/0!</v>
      </c>
    </row>
    <row r="47" spans="1:10" ht="15.75" thickBot="1">
      <c r="A47" s="66"/>
      <c r="B47" s="67"/>
      <c r="C47" s="67"/>
      <c r="D47" s="67"/>
      <c r="E47" s="67"/>
      <c r="F47" s="68"/>
      <c r="G47" s="67"/>
      <c r="H47" s="80">
        <f t="shared" si="0"/>
        <v>0</v>
      </c>
      <c r="I47" s="83" t="e">
        <f>($H47*LEFT($B$3,3)/('Library Prep'!$E42)/2000000)</f>
        <v>#DIV/0!</v>
      </c>
      <c r="J47" s="85" t="e">
        <f t="shared" si="1"/>
        <v>#DIV/0!</v>
      </c>
    </row>
    <row r="48" spans="1:10" ht="15.75" thickBot="1">
      <c r="A48" s="66"/>
      <c r="B48" s="67"/>
      <c r="C48" s="67"/>
      <c r="D48" s="67"/>
      <c r="E48" s="67"/>
      <c r="F48" s="68"/>
      <c r="G48" s="67"/>
      <c r="H48" s="80">
        <f t="shared" si="0"/>
        <v>0</v>
      </c>
      <c r="I48" s="83" t="e">
        <f>($H48*LEFT($B$3,3)/('Library Prep'!$E43)/2000000)</f>
        <v>#DIV/0!</v>
      </c>
      <c r="J48" s="85" t="e">
        <f t="shared" si="1"/>
        <v>#DIV/0!</v>
      </c>
    </row>
    <row r="49" spans="1:10" ht="15.75" thickBot="1">
      <c r="A49" s="66"/>
      <c r="B49" s="67"/>
      <c r="C49" s="67"/>
      <c r="D49" s="67"/>
      <c r="E49" s="67"/>
      <c r="F49" s="68"/>
      <c r="G49" s="67"/>
      <c r="H49" s="80">
        <f t="shared" si="0"/>
        <v>0</v>
      </c>
      <c r="I49" s="83" t="e">
        <f>($H49*LEFT($B$3,3)/('Library Prep'!$E44)/2000000)</f>
        <v>#DIV/0!</v>
      </c>
      <c r="J49" s="85" t="e">
        <f t="shared" si="1"/>
        <v>#DIV/0!</v>
      </c>
    </row>
    <row r="50" spans="1:10" ht="15.75" thickBot="1">
      <c r="A50" s="66"/>
      <c r="B50" s="67"/>
      <c r="C50" s="67"/>
      <c r="D50" s="67"/>
      <c r="E50" s="67"/>
      <c r="F50" s="68"/>
      <c r="G50" s="67"/>
      <c r="H50" s="80">
        <f t="shared" si="0"/>
        <v>0</v>
      </c>
      <c r="I50" s="83" t="e">
        <f>($H50*LEFT($B$3,3)/('Library Prep'!$E45)/2000000)</f>
        <v>#DIV/0!</v>
      </c>
      <c r="J50" s="85" t="e">
        <f t="shared" si="1"/>
        <v>#DIV/0!</v>
      </c>
    </row>
    <row r="51" spans="1:10" ht="15.75" thickBot="1">
      <c r="A51" s="66"/>
      <c r="B51" s="67"/>
      <c r="C51" s="67"/>
      <c r="D51" s="67"/>
      <c r="E51" s="67"/>
      <c r="F51" s="68"/>
      <c r="G51" s="67"/>
      <c r="H51" s="80">
        <f t="shared" si="0"/>
        <v>0</v>
      </c>
      <c r="I51" s="83" t="e">
        <f>($H51*LEFT($B$3,3)/('Library Prep'!$E46)/2000000)</f>
        <v>#DIV/0!</v>
      </c>
      <c r="J51" s="85" t="e">
        <f t="shared" si="1"/>
        <v>#DIV/0!</v>
      </c>
    </row>
    <row r="52" spans="1:10" ht="15.75" thickBot="1">
      <c r="A52" s="66"/>
      <c r="B52" s="67"/>
      <c r="C52" s="67"/>
      <c r="D52" s="67"/>
      <c r="E52" s="67"/>
      <c r="F52" s="68"/>
      <c r="G52" s="67"/>
      <c r="H52" s="80">
        <f t="shared" si="0"/>
        <v>0</v>
      </c>
      <c r="I52" s="83" t="e">
        <f>($H52*LEFT($B$3,3)/('Library Prep'!$E47)/2000000)</f>
        <v>#DIV/0!</v>
      </c>
      <c r="J52" s="85" t="e">
        <f t="shared" si="1"/>
        <v>#DIV/0!</v>
      </c>
    </row>
    <row r="53" spans="1:10" ht="15.75" thickBot="1">
      <c r="A53" s="66"/>
      <c r="B53" s="67"/>
      <c r="C53" s="67"/>
      <c r="D53" s="67"/>
      <c r="E53" s="67"/>
      <c r="F53" s="68"/>
      <c r="G53" s="67"/>
      <c r="H53" s="80">
        <f t="shared" si="0"/>
        <v>0</v>
      </c>
      <c r="I53" s="83" t="e">
        <f>($H53*LEFT($B$3,3)/('Library Prep'!$E48)/2000000)</f>
        <v>#DIV/0!</v>
      </c>
      <c r="J53" s="85" t="e">
        <f t="shared" si="1"/>
        <v>#DIV/0!</v>
      </c>
    </row>
    <row r="54" spans="1:10" ht="15.75" thickBot="1">
      <c r="A54" s="66"/>
      <c r="B54" s="67"/>
      <c r="C54" s="67"/>
      <c r="D54" s="67"/>
      <c r="E54" s="67"/>
      <c r="F54" s="68"/>
      <c r="G54" s="67"/>
      <c r="H54" s="80">
        <f t="shared" si="0"/>
        <v>0</v>
      </c>
      <c r="I54" s="83" t="e">
        <f>($H54*LEFT($B$3,3)/('Library Prep'!$E49)/2000000)</f>
        <v>#DIV/0!</v>
      </c>
      <c r="J54" s="85" t="e">
        <f t="shared" si="1"/>
        <v>#DIV/0!</v>
      </c>
    </row>
    <row r="55" spans="1:10" ht="15.75" thickBot="1">
      <c r="A55" s="66"/>
      <c r="B55" s="67"/>
      <c r="C55" s="67"/>
      <c r="D55" s="67"/>
      <c r="E55" s="67"/>
      <c r="F55" s="68"/>
      <c r="G55" s="67"/>
      <c r="H55" s="80">
        <f t="shared" si="0"/>
        <v>0</v>
      </c>
      <c r="I55" s="83" t="e">
        <f>($H55*LEFT($B$3,3)/('Library Prep'!$E50)/2000000)</f>
        <v>#DIV/0!</v>
      </c>
      <c r="J55" s="85" t="e">
        <f t="shared" si="1"/>
        <v>#DIV/0!</v>
      </c>
    </row>
    <row r="56" spans="1:10" ht="15.75" thickBot="1">
      <c r="A56" s="66"/>
      <c r="B56" s="67"/>
      <c r="C56" s="67"/>
      <c r="D56" s="67"/>
      <c r="E56" s="67"/>
      <c r="F56" s="68"/>
      <c r="G56" s="67"/>
      <c r="H56" s="80">
        <f t="shared" si="0"/>
        <v>0</v>
      </c>
      <c r="I56" s="83" t="e">
        <f>($H56*LEFT($B$3,3)/('Library Prep'!$E51)/2000000)</f>
        <v>#DIV/0!</v>
      </c>
      <c r="J56" s="85" t="e">
        <f t="shared" si="1"/>
        <v>#DIV/0!</v>
      </c>
    </row>
    <row r="57" spans="1:10" ht="15.75" thickBot="1">
      <c r="A57" s="66"/>
      <c r="B57" s="67"/>
      <c r="C57" s="67"/>
      <c r="D57" s="67"/>
      <c r="E57" s="67"/>
      <c r="F57" s="68"/>
      <c r="G57" s="67"/>
      <c r="H57" s="80">
        <f t="shared" si="0"/>
        <v>0</v>
      </c>
      <c r="I57" s="83" t="e">
        <f>($H57*LEFT($B$3,3)/('Library Prep'!$E52)/2000000)</f>
        <v>#DIV/0!</v>
      </c>
      <c r="J57" s="85" t="e">
        <f t="shared" si="1"/>
        <v>#DIV/0!</v>
      </c>
    </row>
    <row r="58" spans="1:10" ht="15.75" thickBot="1">
      <c r="A58" s="66"/>
      <c r="B58" s="67"/>
      <c r="C58" s="67"/>
      <c r="D58" s="67"/>
      <c r="E58" s="67"/>
      <c r="F58" s="68"/>
      <c r="G58" s="67"/>
      <c r="H58" s="80">
        <f t="shared" si="0"/>
        <v>0</v>
      </c>
      <c r="I58" s="83" t="e">
        <f>($H58*LEFT($B$3,3)/('Library Prep'!$E53)/2000000)</f>
        <v>#DIV/0!</v>
      </c>
      <c r="J58" s="85" t="e">
        <f t="shared" si="1"/>
        <v>#DIV/0!</v>
      </c>
    </row>
    <row r="59" spans="1:10" ht="15.75" thickBot="1">
      <c r="A59" s="66"/>
      <c r="B59" s="67"/>
      <c r="C59" s="67"/>
      <c r="D59" s="67"/>
      <c r="E59" s="67"/>
      <c r="F59" s="68"/>
      <c r="G59" s="67"/>
      <c r="H59" s="80">
        <f t="shared" si="0"/>
        <v>0</v>
      </c>
      <c r="I59" s="83" t="e">
        <f>($H59*LEFT($B$3,3)/('Library Prep'!$E54)/2000000)</f>
        <v>#DIV/0!</v>
      </c>
      <c r="J59" s="85" t="e">
        <f t="shared" si="1"/>
        <v>#DIV/0!</v>
      </c>
    </row>
    <row r="60" spans="1:10" ht="15.75" thickBot="1">
      <c r="A60" s="66"/>
      <c r="B60" s="67"/>
      <c r="C60" s="67"/>
      <c r="D60" s="67"/>
      <c r="E60" s="67"/>
      <c r="F60" s="68"/>
      <c r="G60" s="67"/>
      <c r="H60" s="80">
        <f t="shared" si="0"/>
        <v>0</v>
      </c>
      <c r="I60" s="83" t="e">
        <f>($H60*LEFT($B$3,3)/('Library Prep'!$E55)/2000000)</f>
        <v>#DIV/0!</v>
      </c>
      <c r="J60" s="85" t="e">
        <f t="shared" si="1"/>
        <v>#DIV/0!</v>
      </c>
    </row>
    <row r="61" spans="1:10" ht="15.75" thickBot="1">
      <c r="A61" s="66"/>
      <c r="B61" s="67"/>
      <c r="C61" s="67"/>
      <c r="D61" s="67"/>
      <c r="E61" s="67"/>
      <c r="F61" s="68"/>
      <c r="G61" s="67"/>
      <c r="H61" s="80">
        <f t="shared" si="0"/>
        <v>0</v>
      </c>
      <c r="I61" s="83" t="e">
        <f>($H61*LEFT($B$3,3)/('Library Prep'!$E56)/2000000)</f>
        <v>#DIV/0!</v>
      </c>
      <c r="J61" s="85" t="e">
        <f t="shared" si="1"/>
        <v>#DIV/0!</v>
      </c>
    </row>
    <row r="62" spans="1:10" ht="15.75" thickBot="1">
      <c r="A62" s="66"/>
      <c r="B62" s="67"/>
      <c r="C62" s="67"/>
      <c r="D62" s="67"/>
      <c r="E62" s="67"/>
      <c r="F62" s="68"/>
      <c r="G62" s="67"/>
      <c r="H62" s="80">
        <f t="shared" si="0"/>
        <v>0</v>
      </c>
      <c r="I62" s="83" t="e">
        <f>($H62*LEFT($B$3,3)/('Library Prep'!$E57)/2000000)</f>
        <v>#DIV/0!</v>
      </c>
      <c r="J62" s="85" t="e">
        <f t="shared" si="1"/>
        <v>#DIV/0!</v>
      </c>
    </row>
    <row r="63" spans="1:10" ht="15.75" thickBot="1">
      <c r="A63" s="66"/>
      <c r="B63" s="67"/>
      <c r="C63" s="67"/>
      <c r="D63" s="67"/>
      <c r="E63" s="67"/>
      <c r="F63" s="68"/>
      <c r="G63" s="67"/>
      <c r="H63" s="80">
        <f t="shared" si="0"/>
        <v>0</v>
      </c>
      <c r="I63" s="83" t="e">
        <f>($H63*LEFT($B$3,3)/('Library Prep'!$E58)/2000000)</f>
        <v>#DIV/0!</v>
      </c>
      <c r="J63" s="85" t="e">
        <f t="shared" si="1"/>
        <v>#DIV/0!</v>
      </c>
    </row>
    <row r="64" spans="1:10" ht="15.75" thickBot="1">
      <c r="A64" s="66"/>
      <c r="B64" s="67"/>
      <c r="C64" s="67"/>
      <c r="D64" s="67"/>
      <c r="E64" s="67"/>
      <c r="F64" s="68"/>
      <c r="G64" s="67"/>
      <c r="H64" s="80">
        <f t="shared" si="0"/>
        <v>0</v>
      </c>
      <c r="I64" s="83" t="e">
        <f>($H64*LEFT($B$3,3)/('Library Prep'!$E59)/2000000)</f>
        <v>#DIV/0!</v>
      </c>
      <c r="J64" s="85" t="e">
        <f t="shared" si="1"/>
        <v>#DIV/0!</v>
      </c>
    </row>
    <row r="65" spans="1:10" ht="15.75" thickBot="1">
      <c r="A65" s="66"/>
      <c r="B65" s="67"/>
      <c r="C65" s="67"/>
      <c r="D65" s="67"/>
      <c r="E65" s="67"/>
      <c r="F65" s="68"/>
      <c r="G65" s="67"/>
      <c r="H65" s="80">
        <f t="shared" si="0"/>
        <v>0</v>
      </c>
      <c r="I65" s="83" t="e">
        <f>($H65*LEFT($B$3,3)/('Library Prep'!$E60)/2000000)</f>
        <v>#DIV/0!</v>
      </c>
      <c r="J65" s="85" t="e">
        <f t="shared" si="1"/>
        <v>#DIV/0!</v>
      </c>
    </row>
    <row r="66" spans="1:10" ht="15.75" thickBot="1">
      <c r="A66" s="66"/>
      <c r="B66" s="67"/>
      <c r="C66" s="67"/>
      <c r="D66" s="67"/>
      <c r="E66" s="67"/>
      <c r="F66" s="68"/>
      <c r="G66" s="67"/>
      <c r="H66" s="80">
        <f t="shared" si="0"/>
        <v>0</v>
      </c>
      <c r="I66" s="83" t="e">
        <f>($H66*LEFT($B$3,3)/('Library Prep'!$E61)/2000000)</f>
        <v>#DIV/0!</v>
      </c>
      <c r="J66" s="85" t="e">
        <f t="shared" si="1"/>
        <v>#DIV/0!</v>
      </c>
    </row>
    <row r="67" spans="1:10" ht="15.75" thickBot="1">
      <c r="A67" s="66"/>
      <c r="B67" s="67"/>
      <c r="C67" s="67"/>
      <c r="D67" s="67"/>
      <c r="E67" s="67"/>
      <c r="F67" s="68"/>
      <c r="G67" s="67"/>
      <c r="H67" s="80">
        <f t="shared" si="0"/>
        <v>0</v>
      </c>
      <c r="I67" s="83" t="e">
        <f>($H67*LEFT($B$3,3)/('Library Prep'!$E62)/2000000)</f>
        <v>#DIV/0!</v>
      </c>
      <c r="J67" s="85" t="e">
        <f t="shared" si="1"/>
        <v>#DIV/0!</v>
      </c>
    </row>
    <row r="68" spans="1:10" ht="15.75" thickBot="1">
      <c r="A68" s="66"/>
      <c r="B68" s="67"/>
      <c r="C68" s="67"/>
      <c r="D68" s="67"/>
      <c r="E68" s="67"/>
      <c r="F68" s="68"/>
      <c r="G68" s="67"/>
      <c r="H68" s="80">
        <f t="shared" si="0"/>
        <v>0</v>
      </c>
      <c r="I68" s="83" t="e">
        <f>($H68*LEFT($B$3,3)/('Library Prep'!$E63)/2000000)</f>
        <v>#DIV/0!</v>
      </c>
      <c r="J68" s="85" t="e">
        <f t="shared" si="1"/>
        <v>#DIV/0!</v>
      </c>
    </row>
    <row r="69" spans="1:10" ht="15.75" thickBot="1">
      <c r="A69" s="66"/>
      <c r="B69" s="67"/>
      <c r="C69" s="67"/>
      <c r="D69" s="67"/>
      <c r="E69" s="67"/>
      <c r="F69" s="68"/>
      <c r="G69" s="67"/>
      <c r="H69" s="80">
        <f t="shared" si="0"/>
        <v>0</v>
      </c>
      <c r="I69" s="83" t="e">
        <f>($H69*LEFT($B$3,3)/('Library Prep'!$E64)/2000000)</f>
        <v>#DIV/0!</v>
      </c>
      <c r="J69" s="85" t="e">
        <f t="shared" si="1"/>
        <v>#DIV/0!</v>
      </c>
    </row>
    <row r="70" spans="1:10" ht="15.75" thickBot="1">
      <c r="A70" s="66"/>
      <c r="B70" s="67"/>
      <c r="C70" s="67"/>
      <c r="D70" s="67"/>
      <c r="E70" s="67"/>
      <c r="F70" s="68"/>
      <c r="G70" s="67"/>
      <c r="H70" s="80">
        <f t="shared" si="0"/>
        <v>0</v>
      </c>
      <c r="I70" s="83" t="e">
        <f>($H70*LEFT($B$3,3)/('Library Prep'!$E65)/2000000)</f>
        <v>#DIV/0!</v>
      </c>
      <c r="J70" s="85" t="e">
        <f t="shared" si="1"/>
        <v>#DIV/0!</v>
      </c>
    </row>
    <row r="71" spans="1:10" ht="15.75" thickBot="1">
      <c r="A71" s="66"/>
      <c r="B71" s="67"/>
      <c r="C71" s="67"/>
      <c r="D71" s="67"/>
      <c r="E71" s="67"/>
      <c r="F71" s="68"/>
      <c r="G71" s="67"/>
      <c r="H71" s="80">
        <f t="shared" si="0"/>
        <v>0</v>
      </c>
      <c r="I71" s="83" t="e">
        <f>($H71*LEFT($B$3,3)/('Library Prep'!$E66)/2000000)</f>
        <v>#DIV/0!</v>
      </c>
      <c r="J71" s="85" t="e">
        <f t="shared" si="1"/>
        <v>#DIV/0!</v>
      </c>
    </row>
    <row r="72" spans="1:10" ht="15.75" thickBot="1">
      <c r="A72" s="66"/>
      <c r="B72" s="67"/>
      <c r="C72" s="67"/>
      <c r="D72" s="67"/>
      <c r="E72" s="67"/>
      <c r="F72" s="68"/>
      <c r="G72" s="67"/>
      <c r="H72" s="80">
        <f t="shared" si="0"/>
        <v>0</v>
      </c>
      <c r="I72" s="83" t="e">
        <f>($H72*LEFT($B$3,3)/('Library Prep'!$E67)/2000000)</f>
        <v>#DIV/0!</v>
      </c>
      <c r="J72" s="85" t="e">
        <f t="shared" si="1"/>
        <v>#DIV/0!</v>
      </c>
    </row>
    <row r="73" spans="1:10" ht="15.75" thickBot="1">
      <c r="A73" s="66"/>
      <c r="B73" s="67"/>
      <c r="C73" s="67"/>
      <c r="D73" s="67"/>
      <c r="E73" s="67"/>
      <c r="F73" s="68"/>
      <c r="G73" s="67"/>
      <c r="H73" s="80">
        <f t="shared" si="0"/>
        <v>0</v>
      </c>
      <c r="I73" s="83" t="e">
        <f>($H73*LEFT($B$3,3)/('Library Prep'!$E68)/2000000)</f>
        <v>#DIV/0!</v>
      </c>
      <c r="J73" s="85" t="e">
        <f t="shared" si="1"/>
        <v>#DIV/0!</v>
      </c>
    </row>
    <row r="74" spans="1:10" ht="15.75" thickBot="1">
      <c r="A74" s="66"/>
      <c r="B74" s="67"/>
      <c r="C74" s="67"/>
      <c r="D74" s="67"/>
      <c r="E74" s="67"/>
      <c r="F74" s="68"/>
      <c r="G74" s="67"/>
      <c r="H74" s="80">
        <f t="shared" si="0"/>
        <v>0</v>
      </c>
      <c r="I74" s="83" t="e">
        <f>($H74*LEFT($B$3,3)/('Library Prep'!$E69)/2000000)</f>
        <v>#DIV/0!</v>
      </c>
      <c r="J74" s="85" t="e">
        <f t="shared" si="1"/>
        <v>#DIV/0!</v>
      </c>
    </row>
    <row r="75" spans="1:10" ht="15.75" thickBot="1">
      <c r="A75" s="66"/>
      <c r="B75" s="67"/>
      <c r="C75" s="67"/>
      <c r="D75" s="67"/>
      <c r="E75" s="67"/>
      <c r="F75" s="68"/>
      <c r="G75" s="67"/>
      <c r="H75" s="80">
        <f t="shared" si="0"/>
        <v>0</v>
      </c>
      <c r="I75" s="83" t="e">
        <f>($H75*LEFT($B$3,3)/('Library Prep'!$E70)/2000000)</f>
        <v>#DIV/0!</v>
      </c>
      <c r="J75" s="85" t="e">
        <f t="shared" si="1"/>
        <v>#DIV/0!</v>
      </c>
    </row>
    <row r="76" spans="1:10" ht="15.75" thickBot="1">
      <c r="A76" s="66"/>
      <c r="B76" s="67"/>
      <c r="C76" s="67"/>
      <c r="D76" s="67"/>
      <c r="E76" s="67"/>
      <c r="F76" s="68"/>
      <c r="G76" s="67"/>
      <c r="H76" s="80">
        <f t="shared" si="0"/>
        <v>0</v>
      </c>
      <c r="I76" s="83" t="e">
        <f>($H76*LEFT($B$3,3)/('Library Prep'!$E71)/2000000)</f>
        <v>#DIV/0!</v>
      </c>
      <c r="J76" s="85" t="e">
        <f t="shared" si="1"/>
        <v>#DIV/0!</v>
      </c>
    </row>
    <row r="77" spans="1:10" ht="15.75" thickBot="1">
      <c r="A77" s="66"/>
      <c r="B77" s="67"/>
      <c r="C77" s="67"/>
      <c r="D77" s="67"/>
      <c r="E77" s="67"/>
      <c r="F77" s="68"/>
      <c r="G77" s="67"/>
      <c r="H77" s="80">
        <f t="shared" si="0"/>
        <v>0</v>
      </c>
      <c r="I77" s="83" t="e">
        <f>($H77*LEFT($B$3,3)/('Library Prep'!$E72)/2000000)</f>
        <v>#DIV/0!</v>
      </c>
      <c r="J77" s="85" t="e">
        <f t="shared" si="1"/>
        <v>#DIV/0!</v>
      </c>
    </row>
    <row r="78" spans="1:10" ht="15.75" thickBot="1">
      <c r="A78" s="66"/>
      <c r="B78" s="67"/>
      <c r="C78" s="67"/>
      <c r="D78" s="67"/>
      <c r="E78" s="67"/>
      <c r="F78" s="68"/>
      <c r="G78" s="67"/>
      <c r="H78" s="80">
        <f t="shared" si="0"/>
        <v>0</v>
      </c>
      <c r="I78" s="83" t="e">
        <f>($H78*LEFT($B$3,3)/('Library Prep'!$E73)/2000000)</f>
        <v>#DIV/0!</v>
      </c>
      <c r="J78" s="85" t="e">
        <f t="shared" si="1"/>
        <v>#DIV/0!</v>
      </c>
    </row>
    <row r="79" spans="1:10" ht="15.75" thickBot="1">
      <c r="A79" s="66"/>
      <c r="B79" s="67"/>
      <c r="C79" s="67"/>
      <c r="D79" s="67"/>
      <c r="E79" s="67"/>
      <c r="F79" s="68"/>
      <c r="G79" s="67"/>
      <c r="H79" s="80">
        <f t="shared" si="0"/>
        <v>0</v>
      </c>
      <c r="I79" s="83" t="e">
        <f>($H79*LEFT($B$3,3)/('Library Prep'!$E74)/2000000)</f>
        <v>#DIV/0!</v>
      </c>
      <c r="J79" s="85" t="e">
        <f t="shared" si="1"/>
        <v>#DIV/0!</v>
      </c>
    </row>
    <row r="80" spans="1:10" ht="15.75" thickBot="1">
      <c r="A80" s="66"/>
      <c r="B80" s="67"/>
      <c r="C80" s="67"/>
      <c r="D80" s="67"/>
      <c r="E80" s="67"/>
      <c r="F80" s="68"/>
      <c r="G80" s="67"/>
      <c r="H80" s="80">
        <f t="shared" ref="H80:H132" si="2">G80*F80/100</f>
        <v>0</v>
      </c>
      <c r="I80" s="83" t="e">
        <f>($H80*LEFT($B$3,3)/('Library Prep'!$E75)/2000000)</f>
        <v>#DIV/0!</v>
      </c>
      <c r="J80" s="85" t="e">
        <f t="shared" ref="J80:J132" si="3">(I80)*2</f>
        <v>#DIV/0!</v>
      </c>
    </row>
    <row r="81" spans="1:10" ht="15.75" thickBot="1">
      <c r="A81" s="66"/>
      <c r="B81" s="67"/>
      <c r="C81" s="67"/>
      <c r="D81" s="67"/>
      <c r="E81" s="67"/>
      <c r="F81" s="68"/>
      <c r="G81" s="67"/>
      <c r="H81" s="80">
        <f t="shared" si="2"/>
        <v>0</v>
      </c>
      <c r="I81" s="83" t="e">
        <f>($H81*LEFT($B$3,3)/('Library Prep'!$E76)/2000000)</f>
        <v>#DIV/0!</v>
      </c>
      <c r="J81" s="85" t="e">
        <f t="shared" si="3"/>
        <v>#DIV/0!</v>
      </c>
    </row>
    <row r="82" spans="1:10" ht="15.75" thickBot="1">
      <c r="A82" s="66"/>
      <c r="B82" s="67"/>
      <c r="C82" s="67"/>
      <c r="D82" s="67"/>
      <c r="E82" s="67"/>
      <c r="F82" s="68"/>
      <c r="G82" s="67"/>
      <c r="H82" s="80">
        <f t="shared" si="2"/>
        <v>0</v>
      </c>
      <c r="I82" s="83" t="e">
        <f>($H82*LEFT($B$3,3)/('Library Prep'!$E77)/2000000)</f>
        <v>#DIV/0!</v>
      </c>
      <c r="J82" s="85" t="e">
        <f t="shared" si="3"/>
        <v>#DIV/0!</v>
      </c>
    </row>
    <row r="83" spans="1:10" ht="15.75" thickBot="1">
      <c r="A83" s="66"/>
      <c r="B83" s="67"/>
      <c r="C83" s="67"/>
      <c r="D83" s="67"/>
      <c r="E83" s="67"/>
      <c r="F83" s="68"/>
      <c r="G83" s="67"/>
      <c r="H83" s="80">
        <f t="shared" si="2"/>
        <v>0</v>
      </c>
      <c r="I83" s="83" t="e">
        <f>($H83*LEFT($B$3,3)/('Library Prep'!$E78)/2000000)</f>
        <v>#DIV/0!</v>
      </c>
      <c r="J83" s="85" t="e">
        <f t="shared" si="3"/>
        <v>#DIV/0!</v>
      </c>
    </row>
    <row r="84" spans="1:10" ht="15.75" thickBot="1">
      <c r="A84" s="66"/>
      <c r="B84" s="67"/>
      <c r="C84" s="67"/>
      <c r="D84" s="67"/>
      <c r="E84" s="67"/>
      <c r="F84" s="68"/>
      <c r="G84" s="67"/>
      <c r="H84" s="80">
        <f t="shared" si="2"/>
        <v>0</v>
      </c>
      <c r="I84" s="83" t="e">
        <f>($H84*LEFT($B$3,3)/('Library Prep'!$E79)/2000000)</f>
        <v>#DIV/0!</v>
      </c>
      <c r="J84" s="85" t="e">
        <f t="shared" si="3"/>
        <v>#DIV/0!</v>
      </c>
    </row>
    <row r="85" spans="1:10" ht="15.75" thickBot="1">
      <c r="A85" s="66"/>
      <c r="B85" s="67"/>
      <c r="C85" s="67"/>
      <c r="D85" s="67"/>
      <c r="E85" s="67"/>
      <c r="F85" s="68"/>
      <c r="G85" s="67"/>
      <c r="H85" s="80">
        <f t="shared" si="2"/>
        <v>0</v>
      </c>
      <c r="I85" s="83" t="e">
        <f>($H85*LEFT($B$3,3)/('Library Prep'!$E80)/2000000)</f>
        <v>#DIV/0!</v>
      </c>
      <c r="J85" s="85" t="e">
        <f t="shared" si="3"/>
        <v>#DIV/0!</v>
      </c>
    </row>
    <row r="86" spans="1:10" ht="15.75" thickBot="1">
      <c r="A86" s="66"/>
      <c r="B86" s="67"/>
      <c r="C86" s="67"/>
      <c r="D86" s="67"/>
      <c r="E86" s="67"/>
      <c r="F86" s="68"/>
      <c r="G86" s="67"/>
      <c r="H86" s="80">
        <f t="shared" si="2"/>
        <v>0</v>
      </c>
      <c r="I86" s="83" t="e">
        <f>($H86*LEFT($B$3,3)/('Library Prep'!$E81)/2000000)</f>
        <v>#DIV/0!</v>
      </c>
      <c r="J86" s="85" t="e">
        <f t="shared" si="3"/>
        <v>#DIV/0!</v>
      </c>
    </row>
    <row r="87" spans="1:10" ht="15.75" thickBot="1">
      <c r="A87" s="66"/>
      <c r="B87" s="67"/>
      <c r="C87" s="67"/>
      <c r="D87" s="67"/>
      <c r="E87" s="67"/>
      <c r="F87" s="68"/>
      <c r="G87" s="67"/>
      <c r="H87" s="80">
        <f t="shared" si="2"/>
        <v>0</v>
      </c>
      <c r="I87" s="83" t="e">
        <f>($H87*LEFT($B$3,3)/('Library Prep'!$E82)/2000000)</f>
        <v>#DIV/0!</v>
      </c>
      <c r="J87" s="85" t="e">
        <f t="shared" si="3"/>
        <v>#DIV/0!</v>
      </c>
    </row>
    <row r="88" spans="1:10" ht="15.75" thickBot="1">
      <c r="A88" s="66"/>
      <c r="B88" s="67"/>
      <c r="C88" s="67"/>
      <c r="D88" s="67"/>
      <c r="E88" s="67"/>
      <c r="F88" s="68"/>
      <c r="G88" s="67"/>
      <c r="H88" s="80">
        <f t="shared" si="2"/>
        <v>0</v>
      </c>
      <c r="I88" s="83" t="e">
        <f>($H88*LEFT($B$3,3)/('Library Prep'!$E83)/2000000)</f>
        <v>#DIV/0!</v>
      </c>
      <c r="J88" s="85" t="e">
        <f t="shared" si="3"/>
        <v>#DIV/0!</v>
      </c>
    </row>
    <row r="89" spans="1:10" ht="15.75" thickBot="1">
      <c r="A89" s="66"/>
      <c r="B89" s="67"/>
      <c r="C89" s="67"/>
      <c r="D89" s="67"/>
      <c r="E89" s="67"/>
      <c r="F89" s="68"/>
      <c r="G89" s="67"/>
      <c r="H89" s="80">
        <f t="shared" si="2"/>
        <v>0</v>
      </c>
      <c r="I89" s="83" t="e">
        <f>($H89*LEFT($B$3,3)/('Library Prep'!$E84)/2000000)</f>
        <v>#DIV/0!</v>
      </c>
      <c r="J89" s="85" t="e">
        <f t="shared" si="3"/>
        <v>#DIV/0!</v>
      </c>
    </row>
    <row r="90" spans="1:10" ht="15.75" thickBot="1">
      <c r="A90" s="66"/>
      <c r="B90" s="67"/>
      <c r="C90" s="67"/>
      <c r="D90" s="67"/>
      <c r="E90" s="67"/>
      <c r="F90" s="68"/>
      <c r="G90" s="67"/>
      <c r="H90" s="80">
        <f t="shared" si="2"/>
        <v>0</v>
      </c>
      <c r="I90" s="83" t="e">
        <f>($H90*LEFT($B$3,3)/('Library Prep'!$E85)/2000000)</f>
        <v>#DIV/0!</v>
      </c>
      <c r="J90" s="85" t="e">
        <f t="shared" si="3"/>
        <v>#DIV/0!</v>
      </c>
    </row>
    <row r="91" spans="1:10" ht="15.75" thickBot="1">
      <c r="A91" s="66"/>
      <c r="B91" s="67"/>
      <c r="C91" s="67"/>
      <c r="D91" s="67"/>
      <c r="E91" s="67"/>
      <c r="F91" s="68"/>
      <c r="G91" s="67"/>
      <c r="H91" s="80">
        <f t="shared" si="2"/>
        <v>0</v>
      </c>
      <c r="I91" s="83" t="e">
        <f>($H91*LEFT($B$3,3)/('Library Prep'!$E86)/2000000)</f>
        <v>#DIV/0!</v>
      </c>
      <c r="J91" s="85" t="e">
        <f t="shared" si="3"/>
        <v>#DIV/0!</v>
      </c>
    </row>
    <row r="92" spans="1:10" ht="15.75" thickBot="1">
      <c r="A92" s="66"/>
      <c r="B92" s="67"/>
      <c r="C92" s="67"/>
      <c r="D92" s="67"/>
      <c r="E92" s="67"/>
      <c r="F92" s="68"/>
      <c r="G92" s="67"/>
      <c r="H92" s="80">
        <f t="shared" si="2"/>
        <v>0</v>
      </c>
      <c r="I92" s="83" t="e">
        <f>($H92*LEFT($B$3,3)/('Library Prep'!$E87)/2000000)</f>
        <v>#DIV/0!</v>
      </c>
      <c r="J92" s="85" t="e">
        <f t="shared" si="3"/>
        <v>#DIV/0!</v>
      </c>
    </row>
    <row r="93" spans="1:10" ht="15.75" thickBot="1">
      <c r="A93" s="66"/>
      <c r="B93" s="67"/>
      <c r="C93" s="67"/>
      <c r="D93" s="67"/>
      <c r="E93" s="67"/>
      <c r="F93" s="68"/>
      <c r="G93" s="67"/>
      <c r="H93" s="80">
        <f t="shared" si="2"/>
        <v>0</v>
      </c>
      <c r="I93" s="83" t="e">
        <f>($H93*LEFT($B$3,3)/('Library Prep'!$E88)/2000000)</f>
        <v>#DIV/0!</v>
      </c>
      <c r="J93" s="85" t="e">
        <f t="shared" si="3"/>
        <v>#DIV/0!</v>
      </c>
    </row>
    <row r="94" spans="1:10" ht="15.75" thickBot="1">
      <c r="A94" s="66"/>
      <c r="B94" s="67"/>
      <c r="C94" s="67"/>
      <c r="D94" s="67"/>
      <c r="E94" s="67"/>
      <c r="F94" s="68"/>
      <c r="G94" s="67"/>
      <c r="H94" s="80">
        <f t="shared" si="2"/>
        <v>0</v>
      </c>
      <c r="I94" s="83" t="e">
        <f>($H94*LEFT($B$3,3)/('Library Prep'!$E89)/2000000)</f>
        <v>#DIV/0!</v>
      </c>
      <c r="J94" s="85" t="e">
        <f t="shared" si="3"/>
        <v>#DIV/0!</v>
      </c>
    </row>
    <row r="95" spans="1:10" ht="15.75" thickBot="1">
      <c r="A95" s="66"/>
      <c r="B95" s="67"/>
      <c r="C95" s="67"/>
      <c r="D95" s="67"/>
      <c r="E95" s="67"/>
      <c r="F95" s="68"/>
      <c r="G95" s="67"/>
      <c r="H95" s="80">
        <f t="shared" si="2"/>
        <v>0</v>
      </c>
      <c r="I95" s="83" t="e">
        <f>($H95*LEFT($B$3,3)/('Library Prep'!$E90)/2000000)</f>
        <v>#DIV/0!</v>
      </c>
      <c r="J95" s="85" t="e">
        <f t="shared" si="3"/>
        <v>#DIV/0!</v>
      </c>
    </row>
    <row r="96" spans="1:10" ht="15.75" thickBot="1">
      <c r="A96" s="66"/>
      <c r="B96" s="67"/>
      <c r="C96" s="67"/>
      <c r="D96" s="67"/>
      <c r="E96" s="67"/>
      <c r="F96" s="68"/>
      <c r="G96" s="67"/>
      <c r="H96" s="80">
        <f t="shared" si="2"/>
        <v>0</v>
      </c>
      <c r="I96" s="83" t="e">
        <f>($H96*LEFT($B$3,3)/('Library Prep'!$E91)/2000000)</f>
        <v>#DIV/0!</v>
      </c>
      <c r="J96" s="85" t="e">
        <f t="shared" si="3"/>
        <v>#DIV/0!</v>
      </c>
    </row>
    <row r="97" spans="1:10" ht="15.75" thickBot="1">
      <c r="A97" s="66"/>
      <c r="B97" s="67"/>
      <c r="C97" s="67"/>
      <c r="D97" s="67"/>
      <c r="E97" s="67"/>
      <c r="F97" s="68"/>
      <c r="G97" s="67"/>
      <c r="H97" s="80">
        <f t="shared" si="2"/>
        <v>0</v>
      </c>
      <c r="I97" s="83" t="e">
        <f>($H97*LEFT($B$3,3)/('Library Prep'!$E92)/2000000)</f>
        <v>#DIV/0!</v>
      </c>
      <c r="J97" s="85" t="e">
        <f t="shared" si="3"/>
        <v>#DIV/0!</v>
      </c>
    </row>
    <row r="98" spans="1:10" ht="15.75" thickBot="1">
      <c r="A98" s="66"/>
      <c r="B98" s="67"/>
      <c r="C98" s="67"/>
      <c r="D98" s="67"/>
      <c r="E98" s="67"/>
      <c r="F98" s="68"/>
      <c r="G98" s="67"/>
      <c r="H98" s="80">
        <f t="shared" si="2"/>
        <v>0</v>
      </c>
      <c r="I98" s="83" t="e">
        <f>($H98*LEFT($B$3,3)/('Library Prep'!$E93)/2000000)</f>
        <v>#DIV/0!</v>
      </c>
      <c r="J98" s="85" t="e">
        <f t="shared" si="3"/>
        <v>#DIV/0!</v>
      </c>
    </row>
    <row r="99" spans="1:10" ht="15.75" thickBot="1">
      <c r="A99" s="66"/>
      <c r="B99" s="67"/>
      <c r="C99" s="67"/>
      <c r="D99" s="67"/>
      <c r="E99" s="67"/>
      <c r="F99" s="68"/>
      <c r="G99" s="67"/>
      <c r="H99" s="80">
        <f t="shared" si="2"/>
        <v>0</v>
      </c>
      <c r="I99" s="83" t="e">
        <f>($H99*LEFT($B$3,3)/('Library Prep'!$E94)/2000000)</f>
        <v>#DIV/0!</v>
      </c>
      <c r="J99" s="85" t="e">
        <f t="shared" si="3"/>
        <v>#DIV/0!</v>
      </c>
    </row>
    <row r="100" spans="1:10" ht="15.75" thickBot="1">
      <c r="A100" s="66"/>
      <c r="B100" s="67"/>
      <c r="C100" s="67"/>
      <c r="D100" s="67"/>
      <c r="E100" s="67"/>
      <c r="F100" s="68"/>
      <c r="G100" s="67"/>
      <c r="H100" s="80">
        <f t="shared" si="2"/>
        <v>0</v>
      </c>
      <c r="I100" s="83" t="e">
        <f>($H100*LEFT($B$3,3)/('Library Prep'!$E95)/2000000)</f>
        <v>#DIV/0!</v>
      </c>
      <c r="J100" s="85" t="e">
        <f t="shared" si="3"/>
        <v>#DIV/0!</v>
      </c>
    </row>
    <row r="101" spans="1:10" ht="15.75" thickBot="1">
      <c r="A101" s="66"/>
      <c r="B101" s="67"/>
      <c r="C101" s="67"/>
      <c r="D101" s="67"/>
      <c r="E101" s="67"/>
      <c r="F101" s="68"/>
      <c r="G101" s="67"/>
      <c r="H101" s="80">
        <f t="shared" si="2"/>
        <v>0</v>
      </c>
      <c r="I101" s="83" t="e">
        <f>($H101*LEFT($B$3,3)/('Library Prep'!$E96)/2000000)</f>
        <v>#DIV/0!</v>
      </c>
      <c r="J101" s="85" t="e">
        <f t="shared" si="3"/>
        <v>#DIV/0!</v>
      </c>
    </row>
    <row r="102" spans="1:10" ht="15.75" thickBot="1">
      <c r="A102" s="66"/>
      <c r="B102" s="67"/>
      <c r="C102" s="67"/>
      <c r="D102" s="67"/>
      <c r="E102" s="67"/>
      <c r="F102" s="68"/>
      <c r="G102" s="67"/>
      <c r="H102" s="80">
        <f t="shared" si="2"/>
        <v>0</v>
      </c>
      <c r="I102" s="83" t="e">
        <f>($H102*LEFT($B$3,3)/('Library Prep'!$E97)/2000000)</f>
        <v>#DIV/0!</v>
      </c>
      <c r="J102" s="85" t="e">
        <f t="shared" si="3"/>
        <v>#DIV/0!</v>
      </c>
    </row>
    <row r="103" spans="1:10" ht="15.75" thickBot="1">
      <c r="A103" s="66"/>
      <c r="B103" s="67"/>
      <c r="C103" s="67"/>
      <c r="D103" s="67"/>
      <c r="E103" s="67"/>
      <c r="F103" s="68"/>
      <c r="G103" s="67"/>
      <c r="H103" s="80">
        <f t="shared" si="2"/>
        <v>0</v>
      </c>
      <c r="I103" s="83" t="e">
        <f>($H103*LEFT($B$3,3)/('Library Prep'!$E98)/2000000)</f>
        <v>#DIV/0!</v>
      </c>
      <c r="J103" s="85" t="e">
        <f t="shared" si="3"/>
        <v>#DIV/0!</v>
      </c>
    </row>
    <row r="104" spans="1:10" ht="15.75" thickBot="1">
      <c r="A104" s="66"/>
      <c r="B104" s="67"/>
      <c r="C104" s="67"/>
      <c r="D104" s="67"/>
      <c r="E104" s="67"/>
      <c r="F104" s="68"/>
      <c r="G104" s="67"/>
      <c r="H104" s="80">
        <f t="shared" si="2"/>
        <v>0</v>
      </c>
      <c r="I104" s="83" t="e">
        <f>($H104*LEFT($B$3,3)/('Library Prep'!$E99)/2000000)</f>
        <v>#DIV/0!</v>
      </c>
      <c r="J104" s="85" t="e">
        <f t="shared" si="3"/>
        <v>#DIV/0!</v>
      </c>
    </row>
    <row r="105" spans="1:10" ht="15.75" thickBot="1">
      <c r="A105" s="66"/>
      <c r="B105" s="67"/>
      <c r="C105" s="67"/>
      <c r="D105" s="67"/>
      <c r="E105" s="67"/>
      <c r="F105" s="68"/>
      <c r="G105" s="67"/>
      <c r="H105" s="80">
        <f t="shared" si="2"/>
        <v>0</v>
      </c>
      <c r="I105" s="83" t="e">
        <f>($H105*LEFT($B$3,3)/('Library Prep'!$E100)/2000000)</f>
        <v>#DIV/0!</v>
      </c>
      <c r="J105" s="85" t="e">
        <f t="shared" si="3"/>
        <v>#DIV/0!</v>
      </c>
    </row>
    <row r="106" spans="1:10" ht="15.75" thickBot="1">
      <c r="A106" s="66"/>
      <c r="B106" s="67"/>
      <c r="C106" s="67"/>
      <c r="D106" s="67"/>
      <c r="E106" s="67"/>
      <c r="F106" s="68"/>
      <c r="G106" s="67"/>
      <c r="H106" s="80">
        <f t="shared" si="2"/>
        <v>0</v>
      </c>
      <c r="I106" s="83" t="e">
        <f>($H106*LEFT($B$3,3)/('Library Prep'!$E101)/2000000)</f>
        <v>#DIV/0!</v>
      </c>
      <c r="J106" s="85" t="e">
        <f t="shared" si="3"/>
        <v>#DIV/0!</v>
      </c>
    </row>
    <row r="107" spans="1:10" ht="15.75" thickBot="1">
      <c r="A107" s="66"/>
      <c r="B107" s="67"/>
      <c r="C107" s="67"/>
      <c r="D107" s="67"/>
      <c r="E107" s="67"/>
      <c r="F107" s="68"/>
      <c r="G107" s="67"/>
      <c r="H107" s="80">
        <f t="shared" si="2"/>
        <v>0</v>
      </c>
      <c r="I107" s="83" t="e">
        <f>($H107*LEFT($B$3,3)/('Library Prep'!$E102)/2000000)</f>
        <v>#DIV/0!</v>
      </c>
      <c r="J107" s="85" t="e">
        <f t="shared" si="3"/>
        <v>#DIV/0!</v>
      </c>
    </row>
    <row r="108" spans="1:10" ht="15.75" thickBot="1">
      <c r="A108" s="66"/>
      <c r="B108" s="67"/>
      <c r="C108" s="67"/>
      <c r="D108" s="67"/>
      <c r="E108" s="67"/>
      <c r="F108" s="68"/>
      <c r="G108" s="67"/>
      <c r="H108" s="80">
        <f t="shared" si="2"/>
        <v>0</v>
      </c>
      <c r="I108" s="83" t="e">
        <f>($H108*LEFT($B$3,3)/('Library Prep'!$E103)/2000000)</f>
        <v>#DIV/0!</v>
      </c>
      <c r="J108" s="85" t="e">
        <f t="shared" si="3"/>
        <v>#DIV/0!</v>
      </c>
    </row>
    <row r="109" spans="1:10" ht="15.75" thickBot="1">
      <c r="A109" s="66"/>
      <c r="B109" s="67"/>
      <c r="C109" s="67"/>
      <c r="D109" s="67"/>
      <c r="E109" s="67"/>
      <c r="F109" s="68"/>
      <c r="G109" s="67"/>
      <c r="H109" s="80">
        <f t="shared" si="2"/>
        <v>0</v>
      </c>
      <c r="I109" s="83" t="e">
        <f>($H109*LEFT($B$3,3)/('Library Prep'!$E104)/2000000)</f>
        <v>#DIV/0!</v>
      </c>
      <c r="J109" s="85" t="e">
        <f t="shared" si="3"/>
        <v>#DIV/0!</v>
      </c>
    </row>
    <row r="110" spans="1:10" ht="15.75" thickBot="1">
      <c r="A110" s="66"/>
      <c r="B110" s="67"/>
      <c r="C110" s="67"/>
      <c r="D110" s="67"/>
      <c r="E110" s="67"/>
      <c r="F110" s="68"/>
      <c r="G110" s="67"/>
      <c r="H110" s="80">
        <f t="shared" si="2"/>
        <v>0</v>
      </c>
      <c r="I110" s="83" t="e">
        <f>($H110*LEFT($B$3,3)/('Library Prep'!$E105)/2000000)</f>
        <v>#DIV/0!</v>
      </c>
      <c r="J110" s="85" t="e">
        <f t="shared" si="3"/>
        <v>#DIV/0!</v>
      </c>
    </row>
    <row r="111" spans="1:10" ht="15.75" thickBot="1">
      <c r="A111" s="66"/>
      <c r="B111" s="67"/>
      <c r="C111" s="67"/>
      <c r="D111" s="67"/>
      <c r="E111" s="67"/>
      <c r="F111" s="68"/>
      <c r="G111" s="67"/>
      <c r="H111" s="96">
        <f t="shared" si="2"/>
        <v>0</v>
      </c>
      <c r="I111" s="83" t="e">
        <f>($H111*LEFT($B$3,3)/('Library Prep'!$E106)/2000000)</f>
        <v>#DIV/0!</v>
      </c>
      <c r="J111" s="97" t="e">
        <f t="shared" si="3"/>
        <v>#DIV/0!</v>
      </c>
    </row>
    <row r="112" spans="1:10" ht="15.75" thickBot="1">
      <c r="A112" s="66"/>
      <c r="B112" s="67"/>
      <c r="C112" s="67"/>
      <c r="D112" s="67"/>
      <c r="E112" s="67"/>
      <c r="F112" s="68"/>
      <c r="G112" s="67"/>
      <c r="H112" s="96">
        <f t="shared" si="2"/>
        <v>0</v>
      </c>
      <c r="I112" s="83" t="e">
        <f>($H112*LEFT($B$3,3)/('Library Prep'!$E107)/2000000)</f>
        <v>#DIV/0!</v>
      </c>
      <c r="J112" s="97" t="e">
        <f t="shared" si="3"/>
        <v>#DIV/0!</v>
      </c>
    </row>
    <row r="113" spans="1:10" ht="15.75" thickBot="1">
      <c r="A113" s="66"/>
      <c r="B113" s="67"/>
      <c r="C113" s="67"/>
      <c r="D113" s="67"/>
      <c r="E113" s="67"/>
      <c r="F113" s="68"/>
      <c r="G113" s="67"/>
      <c r="H113" s="96">
        <f t="shared" si="2"/>
        <v>0</v>
      </c>
      <c r="I113" s="83" t="e">
        <f>($H113*LEFT($B$3,3)/('Library Prep'!$E108)/2000000)</f>
        <v>#DIV/0!</v>
      </c>
      <c r="J113" s="97" t="e">
        <f t="shared" si="3"/>
        <v>#DIV/0!</v>
      </c>
    </row>
    <row r="114" spans="1:10" ht="15.75" thickBot="1">
      <c r="A114" s="66"/>
      <c r="B114" s="67"/>
      <c r="C114" s="67"/>
      <c r="D114" s="67"/>
      <c r="E114" s="67"/>
      <c r="F114" s="68"/>
      <c r="G114" s="67"/>
      <c r="H114" s="96">
        <f t="shared" si="2"/>
        <v>0</v>
      </c>
      <c r="I114" s="83" t="e">
        <f>($H114*LEFT($B$3,3)/('Library Prep'!$E109)/2000000)</f>
        <v>#DIV/0!</v>
      </c>
      <c r="J114" s="97" t="e">
        <f t="shared" si="3"/>
        <v>#DIV/0!</v>
      </c>
    </row>
    <row r="115" spans="1:10" ht="15.75" thickBot="1">
      <c r="A115" s="66"/>
      <c r="B115" s="67"/>
      <c r="C115" s="67"/>
      <c r="D115" s="67"/>
      <c r="E115" s="67"/>
      <c r="F115" s="68"/>
      <c r="G115" s="67"/>
      <c r="H115" s="96">
        <f t="shared" si="2"/>
        <v>0</v>
      </c>
      <c r="I115" s="83" t="e">
        <f>($H115*LEFT($B$3,3)/('Library Prep'!$E110)/2000000)</f>
        <v>#DIV/0!</v>
      </c>
      <c r="J115" s="97" t="e">
        <f t="shared" si="3"/>
        <v>#DIV/0!</v>
      </c>
    </row>
    <row r="116" spans="1:10" ht="15.75" thickBot="1">
      <c r="A116" s="66"/>
      <c r="B116" s="67"/>
      <c r="C116" s="67"/>
      <c r="D116" s="67"/>
      <c r="E116" s="67"/>
      <c r="F116" s="68"/>
      <c r="G116" s="67"/>
      <c r="H116" s="96">
        <f t="shared" si="2"/>
        <v>0</v>
      </c>
      <c r="I116" s="83" t="e">
        <f>($H116*LEFT($B$3,3)/('Library Prep'!$E111)/2000000)</f>
        <v>#DIV/0!</v>
      </c>
      <c r="J116" s="97" t="e">
        <f t="shared" si="3"/>
        <v>#DIV/0!</v>
      </c>
    </row>
    <row r="117" spans="1:10" ht="15.75" thickBot="1">
      <c r="A117" s="66"/>
      <c r="B117" s="67"/>
      <c r="C117" s="67"/>
      <c r="D117" s="67"/>
      <c r="E117" s="67"/>
      <c r="F117" s="68"/>
      <c r="G117" s="67"/>
      <c r="H117" s="96">
        <f t="shared" si="2"/>
        <v>0</v>
      </c>
      <c r="I117" s="83" t="e">
        <f>($H117*LEFT($B$3,3)/('Library Prep'!$E112)/2000000)</f>
        <v>#DIV/0!</v>
      </c>
      <c r="J117" s="97" t="e">
        <f t="shared" si="3"/>
        <v>#DIV/0!</v>
      </c>
    </row>
    <row r="118" spans="1:10" ht="15.75" thickBot="1">
      <c r="A118" s="66"/>
      <c r="B118" s="67"/>
      <c r="C118" s="67"/>
      <c r="D118" s="67"/>
      <c r="E118" s="67"/>
      <c r="F118" s="68"/>
      <c r="G118" s="67"/>
      <c r="H118" s="96">
        <f t="shared" si="2"/>
        <v>0</v>
      </c>
      <c r="I118" s="83" t="e">
        <f>($H118*LEFT($B$3,3)/('Library Prep'!$E113)/2000000)</f>
        <v>#DIV/0!</v>
      </c>
      <c r="J118" s="97" t="e">
        <f t="shared" si="3"/>
        <v>#DIV/0!</v>
      </c>
    </row>
    <row r="119" spans="1:10" ht="15.75" thickBot="1">
      <c r="A119" s="66"/>
      <c r="B119" s="67"/>
      <c r="C119" s="67"/>
      <c r="D119" s="67"/>
      <c r="E119" s="67"/>
      <c r="F119" s="68"/>
      <c r="G119" s="67"/>
      <c r="H119" s="96">
        <f t="shared" si="2"/>
        <v>0</v>
      </c>
      <c r="I119" s="83" t="e">
        <f>($H119*LEFT($B$3,3)/('Library Prep'!$E114)/2000000)</f>
        <v>#DIV/0!</v>
      </c>
      <c r="J119" s="97" t="e">
        <f t="shared" si="3"/>
        <v>#DIV/0!</v>
      </c>
    </row>
    <row r="120" spans="1:10" ht="15.75" thickBot="1">
      <c r="A120" s="66"/>
      <c r="B120" s="67"/>
      <c r="C120" s="67"/>
      <c r="D120" s="67"/>
      <c r="E120" s="67"/>
      <c r="F120" s="68"/>
      <c r="G120" s="67"/>
      <c r="H120" s="96">
        <f t="shared" si="2"/>
        <v>0</v>
      </c>
      <c r="I120" s="83" t="e">
        <f>($H120*LEFT($B$3,3)/('Library Prep'!$E115)/2000000)</f>
        <v>#DIV/0!</v>
      </c>
      <c r="J120" s="97" t="e">
        <f t="shared" si="3"/>
        <v>#DIV/0!</v>
      </c>
    </row>
    <row r="121" spans="1:10" ht="15.75" thickBot="1">
      <c r="A121" s="66"/>
      <c r="B121" s="67"/>
      <c r="C121" s="67"/>
      <c r="D121" s="67"/>
      <c r="E121" s="67"/>
      <c r="F121" s="68"/>
      <c r="G121" s="67"/>
      <c r="H121" s="96">
        <f t="shared" si="2"/>
        <v>0</v>
      </c>
      <c r="I121" s="83" t="e">
        <f>($H121*LEFT($B$3,3)/('Library Prep'!$E116)/2000000)</f>
        <v>#DIV/0!</v>
      </c>
      <c r="J121" s="97" t="e">
        <f t="shared" si="3"/>
        <v>#DIV/0!</v>
      </c>
    </row>
    <row r="122" spans="1:10" ht="15.75" thickBot="1">
      <c r="A122" s="66"/>
      <c r="B122" s="67"/>
      <c r="C122" s="67"/>
      <c r="D122" s="67"/>
      <c r="E122" s="67"/>
      <c r="F122" s="68"/>
      <c r="G122" s="67"/>
      <c r="H122" s="96">
        <f t="shared" si="2"/>
        <v>0</v>
      </c>
      <c r="I122" s="83" t="e">
        <f>($H122*LEFT($B$3,3)/('Library Prep'!$E117)/2000000)</f>
        <v>#DIV/0!</v>
      </c>
      <c r="J122" s="97" t="e">
        <f t="shared" si="3"/>
        <v>#DIV/0!</v>
      </c>
    </row>
    <row r="123" spans="1:10" ht="15.75" thickBot="1">
      <c r="A123" s="66"/>
      <c r="B123" s="67"/>
      <c r="C123" s="67"/>
      <c r="D123" s="67"/>
      <c r="E123" s="67"/>
      <c r="F123" s="68"/>
      <c r="G123" s="67"/>
      <c r="H123" s="96">
        <f t="shared" si="2"/>
        <v>0</v>
      </c>
      <c r="I123" s="83" t="e">
        <f>($H123*LEFT($B$3,3)/('Library Prep'!$E118)/2000000)</f>
        <v>#DIV/0!</v>
      </c>
      <c r="J123" s="97" t="e">
        <f t="shared" si="3"/>
        <v>#DIV/0!</v>
      </c>
    </row>
    <row r="124" spans="1:10" ht="15.75" thickBot="1">
      <c r="A124" s="66"/>
      <c r="B124" s="67"/>
      <c r="C124" s="67"/>
      <c r="D124" s="67"/>
      <c r="E124" s="67"/>
      <c r="F124" s="68"/>
      <c r="G124" s="67"/>
      <c r="H124" s="96">
        <f t="shared" si="2"/>
        <v>0</v>
      </c>
      <c r="I124" s="83" t="e">
        <f>($H124*LEFT($B$3,3)/('Library Prep'!$E119)/2000000)</f>
        <v>#DIV/0!</v>
      </c>
      <c r="J124" s="97" t="e">
        <f t="shared" si="3"/>
        <v>#DIV/0!</v>
      </c>
    </row>
    <row r="125" spans="1:10" ht="15.75" thickBot="1">
      <c r="A125" s="66"/>
      <c r="B125" s="67"/>
      <c r="C125" s="67"/>
      <c r="D125" s="67"/>
      <c r="E125" s="67"/>
      <c r="F125" s="68"/>
      <c r="G125" s="67"/>
      <c r="H125" s="96">
        <f t="shared" si="2"/>
        <v>0</v>
      </c>
      <c r="I125" s="83" t="e">
        <f>($H125*LEFT($B$3,3)/('Library Prep'!$E120)/2000000)</f>
        <v>#DIV/0!</v>
      </c>
      <c r="J125" s="97" t="e">
        <f t="shared" si="3"/>
        <v>#DIV/0!</v>
      </c>
    </row>
    <row r="126" spans="1:10" ht="15.75" thickBot="1">
      <c r="A126" s="66"/>
      <c r="B126" s="67"/>
      <c r="C126" s="67"/>
      <c r="D126" s="67"/>
      <c r="E126" s="67"/>
      <c r="F126" s="68"/>
      <c r="G126" s="67"/>
      <c r="H126" s="96">
        <f t="shared" si="2"/>
        <v>0</v>
      </c>
      <c r="I126" s="83" t="e">
        <f>($H126*LEFT($B$3,3)/('Library Prep'!$E121)/2000000)</f>
        <v>#DIV/0!</v>
      </c>
      <c r="J126" s="97" t="e">
        <f t="shared" si="3"/>
        <v>#DIV/0!</v>
      </c>
    </row>
    <row r="127" spans="1:10" ht="15.75" thickBot="1">
      <c r="A127" s="66"/>
      <c r="B127" s="67"/>
      <c r="C127" s="67"/>
      <c r="D127" s="67"/>
      <c r="E127" s="67"/>
      <c r="F127" s="68"/>
      <c r="G127" s="67"/>
      <c r="H127" s="96">
        <f t="shared" si="2"/>
        <v>0</v>
      </c>
      <c r="I127" s="83" t="e">
        <f>($H127*LEFT($B$3,3)/('Library Prep'!$E122)/2000000)</f>
        <v>#DIV/0!</v>
      </c>
      <c r="J127" s="97" t="e">
        <f t="shared" si="3"/>
        <v>#DIV/0!</v>
      </c>
    </row>
    <row r="128" spans="1:10" ht="15.75" thickBot="1">
      <c r="A128" s="66"/>
      <c r="B128" s="67"/>
      <c r="C128" s="67"/>
      <c r="D128" s="67"/>
      <c r="E128" s="67"/>
      <c r="F128" s="68"/>
      <c r="G128" s="67"/>
      <c r="H128" s="96">
        <f t="shared" si="2"/>
        <v>0</v>
      </c>
      <c r="I128" s="83" t="e">
        <f>($H128*LEFT($B$3,3)/('Library Prep'!$E123)/2000000)</f>
        <v>#DIV/0!</v>
      </c>
      <c r="J128" s="97" t="e">
        <f t="shared" si="3"/>
        <v>#DIV/0!</v>
      </c>
    </row>
    <row r="129" spans="1:10" ht="15.75" thickBot="1">
      <c r="A129" s="66"/>
      <c r="B129" s="67"/>
      <c r="C129" s="67"/>
      <c r="D129" s="67"/>
      <c r="E129" s="67"/>
      <c r="F129" s="68"/>
      <c r="G129" s="67"/>
      <c r="H129" s="96">
        <f t="shared" si="2"/>
        <v>0</v>
      </c>
      <c r="I129" s="83" t="e">
        <f>($H129*LEFT($B$3,3)/('Library Prep'!$E124)/2000000)</f>
        <v>#DIV/0!</v>
      </c>
      <c r="J129" s="97" t="e">
        <f t="shared" si="3"/>
        <v>#DIV/0!</v>
      </c>
    </row>
    <row r="130" spans="1:10" ht="15.75" thickBot="1">
      <c r="A130" s="66"/>
      <c r="B130" s="67"/>
      <c r="C130" s="67"/>
      <c r="D130" s="67"/>
      <c r="E130" s="67"/>
      <c r="F130" s="68"/>
      <c r="G130" s="67"/>
      <c r="H130" s="96">
        <f t="shared" si="2"/>
        <v>0</v>
      </c>
      <c r="I130" s="83" t="e">
        <f>($H130*LEFT($B$3,3)/('Library Prep'!$E125)/2000000)</f>
        <v>#DIV/0!</v>
      </c>
      <c r="J130" s="97" t="e">
        <f t="shared" si="3"/>
        <v>#DIV/0!</v>
      </c>
    </row>
    <row r="131" spans="1:10" ht="15.75" thickBot="1">
      <c r="A131" s="66"/>
      <c r="B131" s="67"/>
      <c r="C131" s="67"/>
      <c r="D131" s="67"/>
      <c r="E131" s="67"/>
      <c r="F131" s="68"/>
      <c r="G131" s="67"/>
      <c r="H131" s="96">
        <f t="shared" si="2"/>
        <v>0</v>
      </c>
      <c r="I131" s="83" t="e">
        <f>($H131*LEFT($B$3,3)/('Library Prep'!$E126)/2000000)</f>
        <v>#DIV/0!</v>
      </c>
      <c r="J131" s="97" t="e">
        <f t="shared" si="3"/>
        <v>#DIV/0!</v>
      </c>
    </row>
    <row r="132" spans="1:10" ht="15.75" thickBot="1">
      <c r="A132" s="70"/>
      <c r="B132" s="71"/>
      <c r="C132" s="71"/>
      <c r="D132" s="71"/>
      <c r="E132" s="71"/>
      <c r="F132" s="72"/>
      <c r="G132" s="71"/>
      <c r="H132" s="90">
        <f t="shared" si="2"/>
        <v>0</v>
      </c>
      <c r="I132" s="98" t="e">
        <f>($H132*LEFT($B$3,3)/('Library Prep'!$E127)/2000000)</f>
        <v>#DIV/0!</v>
      </c>
      <c r="J132" s="86" t="e">
        <f t="shared" si="3"/>
        <v>#DIV/0!</v>
      </c>
    </row>
    <row r="134" spans="1:10">
      <c r="A134" s="185" t="s">
        <v>1858</v>
      </c>
      <c r="B134" s="185"/>
      <c r="C134" s="185"/>
    </row>
    <row r="135" spans="1:10">
      <c r="A135" t="s">
        <v>1842</v>
      </c>
      <c r="B135">
        <v>5000000</v>
      </c>
    </row>
    <row r="136" spans="1:10">
      <c r="A136" t="s">
        <v>1841</v>
      </c>
      <c r="B136">
        <v>5000000</v>
      </c>
    </row>
    <row r="137" spans="1:10">
      <c r="A137" t="s">
        <v>1843</v>
      </c>
      <c r="B137">
        <v>3000000</v>
      </c>
    </row>
    <row r="138" spans="1:10">
      <c r="A138" t="s">
        <v>1844</v>
      </c>
      <c r="B138">
        <v>1600000</v>
      </c>
    </row>
    <row r="139" spans="1:10">
      <c r="A139" t="s">
        <v>1859</v>
      </c>
      <c r="B139">
        <v>5000000</v>
      </c>
    </row>
    <row r="140" spans="1:10">
      <c r="A140" t="s">
        <v>1860</v>
      </c>
      <c r="B140">
        <v>5000000</v>
      </c>
    </row>
    <row r="141" spans="1:10">
      <c r="A141" t="s">
        <v>1861</v>
      </c>
      <c r="B141">
        <v>4000000</v>
      </c>
    </row>
    <row r="1271" spans="1:1">
      <c r="A1271" t="s">
        <v>1862</v>
      </c>
    </row>
    <row r="1351" spans="1:1">
      <c r="A1351" t="s">
        <v>1863</v>
      </c>
    </row>
  </sheetData>
  <mergeCells count="21">
    <mergeCell ref="B5:D6"/>
    <mergeCell ref="L1:O1"/>
    <mergeCell ref="E5:G6"/>
    <mergeCell ref="H5:H7"/>
    <mergeCell ref="A134:C134"/>
    <mergeCell ref="C9:D9"/>
    <mergeCell ref="I13:I16"/>
    <mergeCell ref="L2:O3"/>
    <mergeCell ref="L4:O5"/>
    <mergeCell ref="L6:O7"/>
    <mergeCell ref="J13:J16"/>
    <mergeCell ref="L8:O9"/>
    <mergeCell ref="L10:O11"/>
    <mergeCell ref="E9:G9"/>
    <mergeCell ref="I6:I8"/>
    <mergeCell ref="A11:A13"/>
    <mergeCell ref="B12:B13"/>
    <mergeCell ref="C12:C13"/>
    <mergeCell ref="D12:D13"/>
    <mergeCell ref="E12:E13"/>
    <mergeCell ref="F12:F1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153E15BBA51E4F9C86AECC4982C2E3" ma:contentTypeVersion="4" ma:contentTypeDescription="Create a new document." ma:contentTypeScope="" ma:versionID="f3159712c8d4d3e2906a469dc23fa536">
  <xsd:schema xmlns:xsd="http://www.w3.org/2001/XMLSchema" xmlns:xs="http://www.w3.org/2001/XMLSchema" xmlns:p="http://schemas.microsoft.com/office/2006/metadata/properties" xmlns:ns1="http://schemas.microsoft.com/sharepoint/v3" xmlns:ns2="91b7f8f3-4c59-4d49-b483-0fa5f1c9fc9e" targetNamespace="http://schemas.microsoft.com/office/2006/metadata/properties" ma:root="true" ma:fieldsID="aa0a91aad19d8f00a20270a3b11d253e" ns1:_="" ns2:_="">
    <xsd:import namespace="http://schemas.microsoft.com/sharepoint/v3"/>
    <xsd:import namespace="91b7f8f3-4c59-4d49-b483-0fa5f1c9fc9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7f8f3-4c59-4d49-b483-0fa5f1c9fc9e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list="{d2e624f1-968b-43bc-85aa-0bcfe3bfc12c}" ma:internalName="TaxCatchAll" ma:showField="CatchAllData" ma:web="91b7f8f3-4c59-4d49-b483-0fa5f1c9f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b7f8f3-4c59-4d49-b483-0fa5f1c9fc9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EFBF9B0-7DC4-44DE-845A-84CA1EE33FC5}"/>
</file>

<file path=customXml/itemProps2.xml><?xml version="1.0" encoding="utf-8"?>
<ds:datastoreItem xmlns:ds="http://schemas.openxmlformats.org/officeDocument/2006/customXml" ds:itemID="{42C0125B-08D4-4BC1-9524-2C12DF13B5DB}"/>
</file>

<file path=customXml/itemProps3.xml><?xml version="1.0" encoding="utf-8"?>
<ds:datastoreItem xmlns:ds="http://schemas.openxmlformats.org/officeDocument/2006/customXml" ds:itemID="{97947EA1-4448-4938-8F16-426791BCCEDC}"/>
</file>

<file path=customXml/itemProps4.xml><?xml version="1.0" encoding="utf-8"?>
<ds:datastoreItem xmlns:ds="http://schemas.openxmlformats.org/officeDocument/2006/customXml" ds:itemID="{AF7835CA-3D8A-44D3-BEF8-C64CBC03CF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Centers for Disease Control and Prevention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Poates, Angela (CDC/OID/NCEZID) (CTR)</dc:creator>
  <cp:keywords/>
  <dc:description/>
  <cp:lastModifiedBy/>
  <cp:revision/>
  <dcterms:created xsi:type="dcterms:W3CDTF">2018-10-03T15:47:40Z</dcterms:created>
  <dcterms:modified xsi:type="dcterms:W3CDTF">2024-01-25T20:36:34Z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0x010100C4153E15BBA51E4F9C86AECC4982C2E3</vt:lpwstr>
  </property>
  <property fmtid="{D5CDD505-2E9C-101B-9397-08002B2CF9AE}" pid="3" name="_dlc_DocIdItemGuid">
    <vt:lpwstr>201fa706-e7bb-44f4-90be-011ead144e63</vt:lpwstr>
  </property>
  <property fmtid="{D5CDD505-2E9C-101B-9397-08002B2CF9AE}" pid="4" name="MSIP_Label_7b94a7b8-f06c-4dfe-bdcc-9b548fd58c31_Enabled">
    <vt:lpwstr>true</vt:lpwstr>
  </property>
  <property fmtid="{D5CDD505-2E9C-101B-9397-08002B2CF9AE}" pid="5" name="MSIP_Label_7b94a7b8-f06c-4dfe-bdcc-9b548fd58c31_SetDate">
    <vt:lpwstr>2020-11-03T20:03:08Z</vt:lpwstr>
  </property>
  <property fmtid="{D5CDD505-2E9C-101B-9397-08002B2CF9AE}" pid="6" name="MSIP_Label_7b94a7b8-f06c-4dfe-bdcc-9b548fd58c31_Method">
    <vt:lpwstr>Privileged</vt:lpwstr>
  </property>
  <property fmtid="{D5CDD505-2E9C-101B-9397-08002B2CF9AE}" pid="7" name="MSIP_Label_7b94a7b8-f06c-4dfe-bdcc-9b548fd58c31_Name">
    <vt:lpwstr>7b94a7b8-f06c-4dfe-bdcc-9b548fd58c31</vt:lpwstr>
  </property>
  <property fmtid="{D5CDD505-2E9C-101B-9397-08002B2CF9AE}" pid="8" name="MSIP_Label_7b94a7b8-f06c-4dfe-bdcc-9b548fd58c31_SiteId">
    <vt:lpwstr>9ce70869-60db-44fd-abe8-d2767077fc8f</vt:lpwstr>
  </property>
  <property fmtid="{D5CDD505-2E9C-101B-9397-08002B2CF9AE}" pid="9" name="MSIP_Label_7b94a7b8-f06c-4dfe-bdcc-9b548fd58c31_ActionId">
    <vt:lpwstr>e7f3a803-15f4-44e8-9da1-da6df82ea763</vt:lpwstr>
  </property>
  <property fmtid="{D5CDD505-2E9C-101B-9397-08002B2CF9AE}" pid="10" name="MSIP_Label_7b94a7b8-f06c-4dfe-bdcc-9b548fd58c31_ContentBits">
    <vt:lpwstr>0</vt:lpwstr>
  </property>
  <property fmtid="{D5CDD505-2E9C-101B-9397-08002B2CF9AE}" pid="11" name="Order">
    <vt:r8>7700</vt:r8>
  </property>
  <property fmtid="{D5CDD505-2E9C-101B-9397-08002B2CF9AE}" pid="12" name="TemplateUrl">
    <vt:lpwstr/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_SourceUrl">
    <vt:lpwstr/>
  </property>
  <property fmtid="{D5CDD505-2E9C-101B-9397-08002B2CF9AE}" pid="16" name="_SharedFileIndex">
    <vt:lpwstr/>
  </property>
</Properties>
</file>