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cdc.gov\project\CCID_NCZVED_DFBMD_EDLB\PulseNetUSA\PMDRU\NGSMU Protocols\Protocols in Process\PNL35\"/>
    </mc:Choice>
  </mc:AlternateContent>
  <xr:revisionPtr revIDLastSave="0" documentId="13_ncr:1_{E9247508-05D2-4133-BE14-AEE4A5BAC4B8}" xr6:coauthVersionLast="45" xr6:coauthVersionMax="45" xr10:uidLastSave="{00000000-0000-0000-0000-000000000000}"/>
  <bookViews>
    <workbookView xWindow="0" yWindow="90" windowWidth="18435" windowHeight="13890" activeTab="1" xr2:uid="{00000000-000D-0000-FFFF-FFFF00000000}"/>
  </bookViews>
  <sheets>
    <sheet name="MiSeq" sheetId="1" r:id="rId1"/>
    <sheet name="iSeq" sheetId="4" r:id="rId2"/>
  </sheets>
  <definedNames>
    <definedName name="_xlnm.Print_Area" localSheetId="0">MiSeq!$A$1:$D$117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9" i="1" l="1"/>
  <c r="D110" i="1" s="1"/>
  <c r="D102" i="4" l="1"/>
  <c r="D10" i="1" l="1"/>
  <c r="D9" i="1"/>
  <c r="D67" i="4" l="1"/>
  <c r="D66" i="4"/>
  <c r="D40" i="4"/>
  <c r="D39" i="4"/>
  <c r="D10" i="4"/>
  <c r="D9" i="4"/>
  <c r="D67" i="1"/>
  <c r="D66" i="1"/>
  <c r="D40" i="1"/>
  <c r="D39" i="1"/>
  <c r="D108" i="4" l="1"/>
  <c r="D109" i="4" s="1"/>
  <c r="D103" i="4"/>
  <c r="D68" i="4"/>
  <c r="D41" i="4"/>
  <c r="D11" i="4" l="1"/>
  <c r="D68" i="1"/>
  <c r="D41" i="1" l="1"/>
  <c r="D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tc={83524C03-D9E2-4495-9759-9C8FE558E187}</author>
  </authors>
  <commentList>
    <comment ref="C107" authorId="0" shapeId="0" xr:uid="{83524C03-D9E2-4495-9759-9C8FE558E187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we add the calculations here to be consistent with the iSeq tab? Also should we add the optional PhiX here?
Reply:
    I think the reason we don't is bc the workbook will calculate correctly for the MiSeq, but not for the iSeq - is this true? Still, we could add it for consistency's sake (and it could be a double check for them, since all the numbers should match)
Reply:
    added PhiX</t>
      </text>
    </comment>
  </commentList>
</comments>
</file>

<file path=xl/sharedStrings.xml><?xml version="1.0" encoding="utf-8"?>
<sst xmlns="http://schemas.openxmlformats.org/spreadsheetml/2006/main" count="419" uniqueCount="131">
  <si>
    <t>Quantify DNA on Qubit and record on worksheet</t>
  </si>
  <si>
    <t>Vortex BLT for 10s  (ensure suspension)</t>
  </si>
  <si>
    <r>
      <t>Prepare tagmentation master mix: 10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BLT + 10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TB1</t>
    </r>
  </si>
  <si>
    <r>
      <t>Volume (</t>
    </r>
    <r>
      <rPr>
        <b/>
        <sz val="10"/>
        <color theme="1"/>
        <rFont val="Calibri"/>
        <family val="2"/>
      </rPr>
      <t>µl)</t>
    </r>
  </si>
  <si>
    <t xml:space="preserve">Volume of BLT </t>
  </si>
  <si>
    <t>Volume of TB1</t>
  </si>
  <si>
    <t>Vortex master mix well</t>
  </si>
  <si>
    <r>
      <t>Add 20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tagmentation master mix to each sample well</t>
    </r>
  </si>
  <si>
    <r>
      <t>Pipette to mix (50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total volume)</t>
    </r>
  </si>
  <si>
    <r>
      <t>Incubate the plate at 55</t>
    </r>
    <r>
      <rPr>
        <sz val="12"/>
        <rFont val="Calibri"/>
        <family val="2"/>
      </rPr>
      <t>°</t>
    </r>
    <r>
      <rPr>
        <sz val="12"/>
        <rFont val="Calibri"/>
        <family val="2"/>
        <scheme val="minor"/>
      </rPr>
      <t>C for 15 minutes, followed by 10</t>
    </r>
    <r>
      <rPr>
        <sz val="12"/>
        <rFont val="Calibri"/>
        <family val="2"/>
      </rPr>
      <t>°</t>
    </r>
    <r>
      <rPr>
        <sz val="12"/>
        <rFont val="Calibri"/>
        <family val="2"/>
        <scheme val="minor"/>
      </rPr>
      <t>C hold ("Flex Tagment")</t>
    </r>
  </si>
  <si>
    <t>Post Tagmentation Clean Up</t>
  </si>
  <si>
    <r>
      <t>Check TSB for precipitates (if present, warm at 37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for 10 minutes &amp; vortex)</t>
    </r>
  </si>
  <si>
    <r>
      <t>Add 10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TSB to sample wells</t>
    </r>
  </si>
  <si>
    <r>
      <t>Pipette gently to mix (60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total volume)</t>
    </r>
  </si>
  <si>
    <r>
      <t>Incubate at 37</t>
    </r>
    <r>
      <rPr>
        <sz val="12"/>
        <rFont val="Calibri"/>
        <family val="2"/>
      </rPr>
      <t>°</t>
    </r>
    <r>
      <rPr>
        <sz val="12"/>
        <rFont val="Calibri"/>
        <family val="2"/>
        <scheme val="minor"/>
      </rPr>
      <t>C for 15 minutes then hold at 10</t>
    </r>
    <r>
      <rPr>
        <sz val="12"/>
        <rFont val="Calibri"/>
        <family val="2"/>
      </rPr>
      <t>°</t>
    </r>
    <r>
      <rPr>
        <sz val="12"/>
        <rFont val="Calibri"/>
        <family val="2"/>
        <scheme val="minor"/>
      </rPr>
      <t>C ("Flex Post Tag")</t>
    </r>
  </si>
  <si>
    <t>Use multichannel pipet to remove and discard supernatant</t>
  </si>
  <si>
    <r>
      <t>Remove from magnet &amp; add 100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TWB</t>
    </r>
  </si>
  <si>
    <t>Pipette gently until fully suspended</t>
  </si>
  <si>
    <t>Place back on the magnet for 3 min (or until clear)</t>
  </si>
  <si>
    <r>
      <t>Remove from magnet &amp; add 100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TWB </t>
    </r>
  </si>
  <si>
    <t>Thaw EPM on ice</t>
  </si>
  <si>
    <r>
      <t>Prepare PCR master mix  (20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EPM + 20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H2O for each sample)</t>
    </r>
  </si>
  <si>
    <t xml:space="preserve">Volume of EPM </t>
  </si>
  <si>
    <t>Volume of H2O</t>
  </si>
  <si>
    <t>Vortex &amp; spin the master mix</t>
  </si>
  <si>
    <t>Remove the TWB from the samples (still on the magnet)</t>
  </si>
  <si>
    <t>Remove excess TWB w/ pipet</t>
  </si>
  <si>
    <t xml:space="preserve">Gently pipet to mix </t>
  </si>
  <si>
    <r>
      <t>Mix a minimum of 10x (set to 40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l)</t>
    </r>
  </si>
  <si>
    <t>Remove the plate and centrifuge for 1 min at 280xg</t>
  </si>
  <si>
    <t>May stop here and store at 2-8C for up to 3 days</t>
  </si>
  <si>
    <t>Bring SPB to room temperature (30min) from fridge</t>
  </si>
  <si>
    <t>Bring RSB to room temperature (from freezer) &amp; vortex to mix</t>
  </si>
  <si>
    <r>
      <t>Transfer 45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supernatant to new wells </t>
    </r>
  </si>
  <si>
    <t xml:space="preserve">Remove from magnet   </t>
  </si>
  <si>
    <t>Vortex &amp; invert SPB several times</t>
  </si>
  <si>
    <r>
      <t>Prepare SPB master mix (40.8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SPB +  44.2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H2O (.48x) per sample)</t>
    </r>
  </si>
  <si>
    <t xml:space="preserve">Volume of SPB </t>
  </si>
  <si>
    <r>
      <t>Vortex SPB master mix well &amp; add 85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to each sample well</t>
    </r>
  </si>
  <si>
    <t>Pipet to mix a minimum of 10x (complete mixing is critical)</t>
  </si>
  <si>
    <t>Incubate at room temperature for 5 minutes</t>
  </si>
  <si>
    <t>During the incubation, vortex the stock SPB thoroughly</t>
  </si>
  <si>
    <r>
      <t>While on the magnet transfer 125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supernatant into new wells.</t>
    </r>
  </si>
  <si>
    <r>
      <t>Remove from the magnet and add 15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of stock SPB into wells containing supernatant</t>
    </r>
  </si>
  <si>
    <t>Dilute fresh 80% EtOH (e.g. for 16 samples, 6.4 ml EtOH + 1.6 ml H2O. For 20 samples, 8 ml EtOH + 2 ml H20)</t>
  </si>
  <si>
    <t>Remove &amp; discard supernatant</t>
  </si>
  <si>
    <r>
      <t>Add 170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80% EtOH and incubate for 30 seconds</t>
    </r>
  </si>
  <si>
    <t>Pipet to remove the EtOH</t>
  </si>
  <si>
    <t>Remove excess EtOH with pipet if present</t>
  </si>
  <si>
    <t>Allow beads to air dry for 5 minutes</t>
  </si>
  <si>
    <r>
      <t>Remove from magnet &amp; add 32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RSB</t>
    </r>
  </si>
  <si>
    <t>Pipet to mix thoroughly</t>
  </si>
  <si>
    <t>Incubate at room temperature for 2-5 minutes</t>
  </si>
  <si>
    <r>
      <t>Transfer 30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 xml:space="preserve">l of the supernatant to new wells </t>
    </r>
  </si>
  <si>
    <t>May stop here, store at -25C to -15C for up to 30 days</t>
  </si>
  <si>
    <t>Pooling Libraries</t>
  </si>
  <si>
    <r>
      <t>Remove 100</t>
    </r>
    <r>
      <rPr>
        <sz val="11"/>
        <color theme="1"/>
        <rFont val="Calibri"/>
        <family val="2"/>
      </rPr>
      <t>µl of 1M NaOH from the freezer and add 400µl molecular grade water to dilute to 0.2N working solution. Invert or vortex to mix</t>
    </r>
  </si>
  <si>
    <t>Remove HT1 from the freezer and thaw on ice</t>
  </si>
  <si>
    <r>
      <t>Ensure heat block is at 96</t>
    </r>
    <r>
      <rPr>
        <sz val="12"/>
        <color theme="1"/>
        <rFont val="Calibri"/>
        <family val="2"/>
      </rPr>
      <t>°C</t>
    </r>
  </si>
  <si>
    <t>Quantify the pool on Qubit - record value on Workbook</t>
  </si>
  <si>
    <r>
      <t>Calculate volume of pool required for 50</t>
    </r>
    <r>
      <rPr>
        <sz val="12"/>
        <color theme="1"/>
        <rFont val="Calibri"/>
        <family val="2"/>
      </rPr>
      <t>µl</t>
    </r>
    <r>
      <rPr>
        <sz val="12"/>
        <color theme="1"/>
        <rFont val="Calibri"/>
        <family val="2"/>
        <scheme val="minor"/>
      </rPr>
      <t xml:space="preserve"> of 4nM: (200/molarity of pool)  (workbook will calculate)</t>
    </r>
  </si>
  <si>
    <r>
      <t>Determine volume of RSB needed (50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minus volume above) (workbook will calculate)</t>
    </r>
  </si>
  <si>
    <t>⃝</t>
  </si>
  <si>
    <t>Dilute library to desired loading concentration </t>
  </si>
  <si>
    <r>
      <t>Volume (</t>
    </r>
    <r>
      <rPr>
        <b/>
        <sz val="11"/>
        <color theme="1"/>
        <rFont val="Calibri"/>
        <family val="2"/>
      </rPr>
      <t>µl)</t>
    </r>
  </si>
  <si>
    <t>Total:</t>
  </si>
  <si>
    <t>Total</t>
  </si>
  <si>
    <r>
      <t xml:space="preserve">Add H2O to 96 well plate (typically 20 </t>
    </r>
    <r>
      <rPr>
        <sz val="12"/>
        <color theme="1"/>
        <rFont val="Calibri"/>
        <family val="2"/>
      </rPr>
      <t>µl)</t>
    </r>
  </si>
  <si>
    <r>
      <t xml:space="preserve">Add DNA to sample wells  (typically 10 </t>
    </r>
    <r>
      <rPr>
        <sz val="12"/>
        <rFont val="Calibri"/>
        <family val="2"/>
      </rPr>
      <t>µl)</t>
    </r>
  </si>
  <si>
    <t>Bring BLT &amp; TB1 to room temperature (BLT from fridge &amp; TB1 from freezer) - approx 30 minutes ahead of time</t>
  </si>
  <si>
    <r>
      <t>Tagmentation</t>
    </r>
    <r>
      <rPr>
        <b/>
        <sz val="12"/>
        <color theme="1"/>
        <rFont val="Calibri"/>
        <family val="2"/>
        <scheme val="minor"/>
      </rPr>
      <t xml:space="preserve">            Date:                                      RunID:                                                        Initials:</t>
    </r>
  </si>
  <si>
    <r>
      <t>Amplify Tagmented DNA</t>
    </r>
    <r>
      <rPr>
        <b/>
        <sz val="12"/>
        <color theme="1"/>
        <rFont val="Calibri"/>
        <family val="2"/>
        <scheme val="minor"/>
      </rPr>
      <t xml:space="preserve">          Date:                                      RunID:                                                        Initials:</t>
    </r>
  </si>
  <si>
    <r>
      <t xml:space="preserve">Clean up Libraries </t>
    </r>
    <r>
      <rPr>
        <b/>
        <sz val="12"/>
        <color theme="1"/>
        <rFont val="Calibri"/>
        <family val="2"/>
        <scheme val="minor"/>
      </rPr>
      <t xml:space="preserve">    Date:                                      RunID:                                                        Initials:</t>
    </r>
  </si>
  <si>
    <t>Seal the plate with Microseal A or equivalent</t>
  </si>
  <si>
    <t>Seal the plate with Microseal A and run the "Flex Amplify" program on the thermal cycler (appoximately 45 minutes)</t>
  </si>
  <si>
    <t>Desired loading concentration (pM)</t>
  </si>
  <si>
    <t>Volume of 200pM pool to add</t>
  </si>
  <si>
    <t>Volume of RSB to add</t>
  </si>
  <si>
    <t>(Optional) Dilute PhiX (1nM) to 200 pM: 2 ul of 1 nM PhiX + 8 ul RSB</t>
  </si>
  <si>
    <t>Volume of 200pM PhiX to add</t>
  </si>
  <si>
    <t>Load the flow cell into the cartridge</t>
  </si>
  <si>
    <r>
      <t xml:space="preserve">Add 10 µl index adapters to each sample </t>
    </r>
    <r>
      <rPr>
        <sz val="11"/>
        <color theme="1"/>
        <rFont val="Calibri"/>
        <family val="2"/>
        <scheme val="minor"/>
      </rPr>
      <t>( from 96 well index plate, each well is one-time use)</t>
    </r>
  </si>
  <si>
    <t>Remove thawed cartridge from packaging &amp; invert 5x to mix then tap the cartridge on the counter 5x</t>
  </si>
  <si>
    <t>(Optional) Dilute PhiX to desired loading concentration (same as libraries above) - will result in 12.5 ul of PhiX at desired loading conc.</t>
  </si>
  <si>
    <r>
      <t>Dilute appropriately, per workbook guidance (now have 50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l of 4nM pool)</t>
    </r>
  </si>
  <si>
    <r>
      <t>Add 5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 xml:space="preserve">l of diluted NaOH to the tube, vortex briefly &amp; quick spin </t>
    </r>
  </si>
  <si>
    <t>Calculate Molarity(nM): (pool concentration x 10^6)/(660 g/mol x 1000 bp)  (workbook will calculate)</t>
  </si>
  <si>
    <r>
      <t>Add 5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 xml:space="preserve">l of pool to microcentrifuge tube </t>
    </r>
  </si>
  <si>
    <t xml:space="preserve">Incubate at room temp for 5 minutes  </t>
  </si>
  <si>
    <r>
      <t>Add 990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 xml:space="preserve">l of chilled HT1 (now 20pM)  </t>
    </r>
  </si>
  <si>
    <r>
      <t>Incubate at 96</t>
    </r>
    <r>
      <rPr>
        <sz val="12"/>
        <rFont val="Calibri"/>
        <family val="2"/>
      </rPr>
      <t>°</t>
    </r>
    <r>
      <rPr>
        <sz val="12"/>
        <rFont val="Calibri"/>
        <family val="2"/>
        <scheme val="minor"/>
      </rPr>
      <t xml:space="preserve">C for 2 minutes </t>
    </r>
  </si>
  <si>
    <t xml:space="preserve">Immediately place in ice bath for a minimum of 5 minutes, until ready to load </t>
  </si>
  <si>
    <t>Load the PR1 buffer, clean and load the flow cell.</t>
  </si>
  <si>
    <t>Use a clean pipet tip to pierce the foil of the Load Samples reservoir on the cartridge</t>
  </si>
  <si>
    <t>Invert the thawed cartridge approximately 10x to mix then tap to bring reagents to the bottom of the wells.</t>
  </si>
  <si>
    <t>Use a new pipet tip to load 600 ul of pooled, denatured libraries into the Load Sample reservoir and load onto the MiSeq</t>
  </si>
  <si>
    <r>
      <t>Place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back on the magnet for 3 min (or until clear)</t>
    </r>
  </si>
  <si>
    <r>
      <t>Library Preparation Using Illumina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DNA Prep (DNA Flex)</t>
    </r>
    <r>
      <rPr>
        <b/>
        <sz val="12"/>
        <color theme="1"/>
        <rFont val="Calibri"/>
        <family val="2"/>
        <scheme val="minor"/>
      </rPr>
      <t xml:space="preserve"> for sequencing on the MiSeq  (1 of 2)   </t>
    </r>
  </si>
  <si>
    <t>Place the plate on magnet for 3 minutes (or until clear)</t>
  </si>
  <si>
    <r>
      <t>Remove the plate from magnet &amp; add 100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TWB</t>
    </r>
  </si>
  <si>
    <r>
      <t>Remove the plate from magnet and immediately add 40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of PCR master mix</t>
    </r>
  </si>
  <si>
    <t>Library Preparation Using Illumina DNA Prep (DNA Flex) for sequencing on the MiSeq (2 of 2)</t>
  </si>
  <si>
    <t>Place the plate on magnet for 5 minutes (or until clear)</t>
  </si>
  <si>
    <t>Place the plate on the magnet for 3 minutes (or until clear)</t>
  </si>
  <si>
    <r>
      <t>While on the magnet transfer 125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of supernatant into new wells.</t>
    </r>
  </si>
  <si>
    <r>
      <t>Add 170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>l of 80% EtOH and incubate for 30 seconds</t>
    </r>
  </si>
  <si>
    <t>Place the plate back on the magnet for 3 minutes (or until clear)</t>
  </si>
  <si>
    <r>
      <t>Pool 5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 xml:space="preserve">l (2.5 </t>
    </r>
    <r>
      <rPr>
        <sz val="12"/>
        <rFont val="Calibri"/>
        <family val="2"/>
      </rPr>
      <t>µ</t>
    </r>
    <r>
      <rPr>
        <sz val="10.1"/>
        <rFont val="Calibri"/>
        <family val="2"/>
      </rPr>
      <t xml:space="preserve">l for Campy) </t>
    </r>
    <r>
      <rPr>
        <sz val="12"/>
        <rFont val="Calibri"/>
        <family val="2"/>
        <scheme val="minor"/>
      </rPr>
      <t>of each sample into a single well of the plate &amp; pipet well to mix</t>
    </r>
  </si>
  <si>
    <r>
      <t>Pool 5</t>
    </r>
    <r>
      <rPr>
        <sz val="12"/>
        <rFont val="Calibri"/>
        <family val="2"/>
      </rPr>
      <t>µ</t>
    </r>
    <r>
      <rPr>
        <sz val="12"/>
        <rFont val="Calibri"/>
        <family val="2"/>
        <scheme val="minor"/>
      </rPr>
      <t xml:space="preserve">l (2.5 </t>
    </r>
    <r>
      <rPr>
        <sz val="12"/>
        <rFont val="Calibri"/>
        <family val="2"/>
      </rPr>
      <t xml:space="preserve">µL for Campy) </t>
    </r>
    <r>
      <rPr>
        <sz val="12"/>
        <rFont val="Calibri"/>
        <family val="2"/>
        <scheme val="minor"/>
      </rPr>
      <t>of each sample into a single well of the plate &amp; pipet well to mix</t>
    </r>
  </si>
  <si>
    <t>Calculate Molarity(nM): (pool concentration x 10^6)/(660 g/mol x 1000 bp) (workbook will calculate)</t>
  </si>
  <si>
    <t>Dilute pool to desired loading concentration (will result in 50 ul of pooled libraries at desired loading concentration):</t>
  </si>
  <si>
    <t>Pierce the foil with a pipette tip, then use a new tip to load 20 ul of the pool</t>
  </si>
  <si>
    <r>
      <t>Thaw Nextera DNA</t>
    </r>
    <r>
      <rPr>
        <sz val="12"/>
        <rFont val="Calibri"/>
        <family val="2"/>
        <scheme val="minor"/>
      </rPr>
      <t xml:space="preserve"> CD Indexes or IDT for Illumina UD Indexes</t>
    </r>
    <r>
      <rPr>
        <sz val="12"/>
        <color theme="1"/>
        <rFont val="Calibri"/>
        <family val="2"/>
        <scheme val="minor"/>
      </rPr>
      <t xml:space="preserve"> at room temperature (spin briefly before use)</t>
    </r>
  </si>
  <si>
    <t># of samples</t>
  </si>
  <si>
    <t># of samples:</t>
  </si>
  <si>
    <t xml:space="preserve"> PhiX loading concentration (pM)</t>
  </si>
  <si>
    <t xml:space="preserve">Library Preparation Using Illumina DNA Prep (DNA Flex) for sequencing on the iSeq  (1 of 2)   </t>
  </si>
  <si>
    <t>Thaw Nextera DNA CD Indexes or IDT for Illumina UD Indexes at room temperature (spin briefly before use)</t>
  </si>
  <si>
    <t>Library Preparation Using Illumina DNA Prep (DNA Flex) for sequencing on the iSeq (2 of 2)</t>
  </si>
  <si>
    <t>Dilute 4 nM pool to 200pM: 2.5ul of 4nM pooled libraries + 47.5ul of RSB</t>
  </si>
  <si>
    <t>Version 7,  March 2021  *Detailed descriptions for steps 76-84 (shaded) may be found in the instrument sequencing SOPs.</t>
  </si>
  <si>
    <t>Desired Final Loading concentration (12 pM to 20 pM):</t>
  </si>
  <si>
    <t>Volume of 20pM library pool:</t>
  </si>
  <si>
    <t>Volume of HT1 buffer:</t>
  </si>
  <si>
    <t>(Optional) Dilute 10 nM PhiX to 1nM: 2ul of 10nM + 18ul of RSB</t>
  </si>
  <si>
    <t>(Optional) Dilute 10 nM PhiX to 2nM: 1ul of 10nM + 4ul of RSB</t>
  </si>
  <si>
    <t>(Optional) Spike in PhiX</t>
  </si>
  <si>
    <t>Version 7,  March 2021  *Detailed descriptions for steps 71-95 (shaded) may be found in the instrument sequencing SOPs.</t>
  </si>
  <si>
    <t>(Optional) Combine 5 µl of 2 nM PhiX library and 5 µl of 0.2 N NaOH and incubate for 5 minutes</t>
  </si>
  <si>
    <t>(Optional) Add 490 µl of pre-chilled HT1 to obtain 20 pM of denatured PhiX library</t>
  </si>
  <si>
    <t>(Optional) For v2 sequencing reagents, dilute PhiX to 12.5 pM: 62.5 µl of 20 pM denatured PhiX library + 37.5 µl of pre-chilled HT1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</si>
</sst>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.1"/>
      <name val="Calibri"/>
      <family val="2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1" xfId="0" applyFont="1" applyBorder="1"/>
    <xf numFmtId="0" fontId="3" fillId="0" borderId="0" xfId="0" applyFont="1"/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  <xf numFmtId="17" fontId="11" fillId="0" borderId="0" xfId="0" applyNumberFormat="1" applyFont="1" applyAlignment="1">
      <alignment horizontal="left"/>
    </xf>
    <xf numFmtId="0" fontId="1" fillId="0" borderId="0" xfId="0" applyFont="1" applyFill="1"/>
    <xf numFmtId="0" fontId="3" fillId="0" borderId="0" xfId="0" applyFont="1" applyFill="1"/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2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" xfId="0" applyFont="1" applyBorder="1" applyAlignment="1">
      <alignment horizontal="right" indent="1"/>
    </xf>
    <xf numFmtId="0" fontId="0" fillId="0" borderId="4" xfId="0" applyFont="1" applyBorder="1" applyAlignment="1">
      <alignment horizontal="right" indent="1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" xfId="0" applyFont="1" applyBorder="1" applyAlignment="1">
      <alignment horizontal="right" indent="1"/>
    </xf>
    <xf numFmtId="0" fontId="0" fillId="0" borderId="4" xfId="0" applyFont="1" applyBorder="1" applyAlignment="1">
      <alignment horizontal="right" indent="1"/>
    </xf>
    <xf numFmtId="0" fontId="1" fillId="0" borderId="3" xfId="0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right" vertical="center"/>
    </xf>
    <xf numFmtId="0" fontId="15" fillId="0" borderId="2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Border="1" applyAlignment="1"/>
    <xf numFmtId="0" fontId="3" fillId="4" borderId="1" xfId="0" applyFont="1" applyFill="1" applyBorder="1" applyAlignment="1"/>
    <xf numFmtId="2" fontId="2" fillId="6" borderId="5" xfId="0" applyNumberFormat="1" applyFont="1" applyFill="1" applyBorder="1" applyAlignment="1"/>
    <xf numFmtId="2" fontId="0" fillId="7" borderId="6" xfId="0" applyNumberFormat="1" applyFill="1" applyBorder="1" applyAlignment="1"/>
    <xf numFmtId="0" fontId="2" fillId="6" borderId="5" xfId="0" applyFont="1" applyFill="1" applyBorder="1" applyAlignment="1"/>
    <xf numFmtId="0" fontId="0" fillId="7" borderId="6" xfId="0" applyFill="1" applyBorder="1" applyAlignment="1"/>
    <xf numFmtId="0" fontId="1" fillId="5" borderId="2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/>
    </xf>
    <xf numFmtId="0" fontId="0" fillId="0" borderId="1" xfId="0" applyBorder="1"/>
    <xf numFmtId="0" fontId="0" fillId="6" borderId="1" xfId="0" applyFill="1" applyBorder="1"/>
    <xf numFmtId="0" fontId="1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21" fillId="0" borderId="2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4" fillId="0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3" fillId="4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2" xfId="0" applyFont="1" applyBorder="1" applyAlignment="1">
      <alignment horizontal="right" indent="1"/>
    </xf>
    <xf numFmtId="0" fontId="0" fillId="0" borderId="4" xfId="0" applyFont="1" applyBorder="1" applyAlignment="1">
      <alignment horizontal="right" indent="1"/>
    </xf>
    <xf numFmtId="0" fontId="0" fillId="0" borderId="3" xfId="0" applyFont="1" applyBorder="1" applyAlignment="1">
      <alignment horizontal="right" inden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8" fillId="0" borderId="0" xfId="0" applyFont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rees, Eija (CDC/DDID/NCEZID/DFWED)" id="{26E7861D-C526-40D7-BEFF-10F434C687B9}" userId="S::eih9@cdc.gov::e91d8ffe-1c96-41be-a246-55613c8f65e3" providerId="AD"/>
  <person displayName="Poates, Angela (CDC/DDID/NCEZID/DFWED)" id="{576CF2F1-AAC4-4587-B854-8613200581E2}" userId="S::nir9@cdc.gov::842719ef-79a7-4f70-8938-276b5c56dc64" providerId="AD"/>
  <person displayName="Truong, Jenny (CDC/DDID/NCEZID/DFWED)" id="{4F2270ED-1AF3-4868-81FD-186DEF7FC4B6}" userId="S::odv3@cdc.gov::b3aa3b69-4a95-4d10-92d6-739b2a2faa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7" dT="2020-12-10T16:01:54.54" personId="{26E7861D-C526-40D7-BEFF-10F434C687B9}" id="{83524C03-D9E2-4495-9759-9C8FE558E187}">
    <text>Should we add the calculations here to be consistent with the iSeq tab? Also should we add the optional PhiX here?</text>
  </threadedComment>
  <threadedComment ref="C107" dT="2021-01-04T05:10:13.31" personId="{576CF2F1-AAC4-4587-B854-8613200581E2}" id="{D41F9B6F-FEEE-4046-9094-228143655459}" parentId="{83524C03-D9E2-4495-9759-9C8FE558E187}">
    <text>I think the reason we don't is bc the workbook will calculate correctly for the MiSeq, but not for the iSeq - is this true? Still, we could add it for consistency's sake (and it could be a double check for them, since all the numbers should match)</text>
  </threadedComment>
  <threadedComment ref="C107" dT="2021-03-19T21:10:52.77" personId="{4F2270ED-1AF3-4868-81FD-186DEF7FC4B6}" id="{7DD824E5-703E-4849-AB4D-FA765BFC3DB4}" parentId="{83524C03-D9E2-4495-9759-9C8FE558E187}">
    <text>added PhiX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2"/>
  <sheetViews>
    <sheetView topLeftCell="A96" zoomScale="84" zoomScaleNormal="84" workbookViewId="0">
      <selection activeCell="C117" sqref="C117:D117"/>
    </sheetView>
  </sheetViews>
  <sheetFormatPr defaultColWidth="9.140625" defaultRowHeight="15.75" x14ac:dyDescent="0.25"/>
  <cols>
    <col min="1" max="1" width="4.28515625" style="1" customWidth="1"/>
    <col min="2" max="2" width="3.28515625" style="1" bestFit="1" customWidth="1"/>
    <col min="3" max="3" width="91.5703125" style="1" customWidth="1"/>
    <col min="4" max="4" width="25.7109375" style="1" customWidth="1"/>
    <col min="5" max="5" width="15.140625" style="1" customWidth="1"/>
    <col min="6" max="16384" width="9.140625" style="1"/>
  </cols>
  <sheetData>
    <row r="1" spans="1:4" x14ac:dyDescent="0.25">
      <c r="A1" s="76" t="s">
        <v>97</v>
      </c>
      <c r="B1" s="76"/>
      <c r="C1" s="76"/>
      <c r="D1" s="76"/>
    </row>
    <row r="2" spans="1:4" x14ac:dyDescent="0.25">
      <c r="A2" s="33" t="s">
        <v>70</v>
      </c>
      <c r="B2" s="33"/>
      <c r="C2" s="33"/>
      <c r="D2" s="34" t="s">
        <v>113</v>
      </c>
    </row>
    <row r="3" spans="1:4" x14ac:dyDescent="0.25">
      <c r="A3" s="11" t="s">
        <v>62</v>
      </c>
      <c r="B3" s="2">
        <v>1</v>
      </c>
      <c r="C3" s="32" t="s">
        <v>0</v>
      </c>
      <c r="D3" s="35"/>
    </row>
    <row r="4" spans="1:4" x14ac:dyDescent="0.25">
      <c r="A4" s="11" t="s">
        <v>62</v>
      </c>
      <c r="B4" s="2">
        <v>2</v>
      </c>
      <c r="C4" s="61" t="s">
        <v>69</v>
      </c>
      <c r="D4" s="65"/>
    </row>
    <row r="5" spans="1:4" x14ac:dyDescent="0.25">
      <c r="A5" s="11" t="s">
        <v>62</v>
      </c>
      <c r="B5" s="2">
        <v>3</v>
      </c>
      <c r="C5" s="67" t="s">
        <v>67</v>
      </c>
      <c r="D5" s="65"/>
    </row>
    <row r="6" spans="1:4" x14ac:dyDescent="0.25">
      <c r="A6" s="11" t="s">
        <v>62</v>
      </c>
      <c r="B6" s="2">
        <v>4</v>
      </c>
      <c r="C6" s="66" t="s">
        <v>68</v>
      </c>
      <c r="D6" s="65"/>
    </row>
    <row r="7" spans="1:4" x14ac:dyDescent="0.25">
      <c r="A7" s="11" t="s">
        <v>62</v>
      </c>
      <c r="B7" s="2">
        <v>5</v>
      </c>
      <c r="C7" s="61" t="s">
        <v>1</v>
      </c>
      <c r="D7" s="65"/>
    </row>
    <row r="8" spans="1:4" x14ac:dyDescent="0.25">
      <c r="A8" s="11" t="s">
        <v>62</v>
      </c>
      <c r="B8" s="2">
        <v>6</v>
      </c>
      <c r="C8" s="2" t="s">
        <v>2</v>
      </c>
      <c r="D8" s="6" t="s">
        <v>3</v>
      </c>
    </row>
    <row r="9" spans="1:4" x14ac:dyDescent="0.25">
      <c r="A9" s="57" t="s">
        <v>4</v>
      </c>
      <c r="B9" s="58"/>
      <c r="C9" s="59"/>
      <c r="D9" s="16">
        <f>(($D$3+3)*10)</f>
        <v>30</v>
      </c>
    </row>
    <row r="10" spans="1:4" x14ac:dyDescent="0.25">
      <c r="A10" s="57" t="s">
        <v>5</v>
      </c>
      <c r="B10" s="58"/>
      <c r="C10" s="59"/>
      <c r="D10" s="16">
        <f>(($D$3+3)*10)</f>
        <v>30</v>
      </c>
    </row>
    <row r="11" spans="1:4" x14ac:dyDescent="0.25">
      <c r="A11" s="18"/>
      <c r="B11" s="19"/>
      <c r="C11" s="19" t="s">
        <v>66</v>
      </c>
      <c r="D11" s="16">
        <f>SUM(D9:D10)</f>
        <v>60</v>
      </c>
    </row>
    <row r="12" spans="1:4" x14ac:dyDescent="0.25">
      <c r="A12" s="11" t="s">
        <v>62</v>
      </c>
      <c r="B12" s="2">
        <v>7</v>
      </c>
      <c r="C12" s="61" t="s">
        <v>6</v>
      </c>
      <c r="D12" s="65"/>
    </row>
    <row r="13" spans="1:4" x14ac:dyDescent="0.25">
      <c r="A13" s="11" t="s">
        <v>62</v>
      </c>
      <c r="B13" s="2">
        <v>8</v>
      </c>
      <c r="C13" s="61" t="s">
        <v>7</v>
      </c>
      <c r="D13" s="65"/>
    </row>
    <row r="14" spans="1:4" x14ac:dyDescent="0.25">
      <c r="A14" s="11" t="s">
        <v>62</v>
      </c>
      <c r="B14" s="2">
        <v>9</v>
      </c>
      <c r="C14" s="61" t="s">
        <v>8</v>
      </c>
      <c r="D14" s="65"/>
    </row>
    <row r="15" spans="1:4" x14ac:dyDescent="0.25">
      <c r="A15" s="11" t="s">
        <v>62</v>
      </c>
      <c r="B15" s="2">
        <v>10</v>
      </c>
      <c r="C15" s="68" t="s">
        <v>73</v>
      </c>
      <c r="D15" s="65"/>
    </row>
    <row r="16" spans="1:4" x14ac:dyDescent="0.25">
      <c r="A16" s="11" t="s">
        <v>62</v>
      </c>
      <c r="B16" s="2">
        <v>11</v>
      </c>
      <c r="C16" s="68" t="s">
        <v>9</v>
      </c>
      <c r="D16" s="69"/>
    </row>
    <row r="17" spans="1:6" x14ac:dyDescent="0.25">
      <c r="A17" s="47" t="s">
        <v>10</v>
      </c>
      <c r="B17" s="48"/>
      <c r="C17" s="48"/>
      <c r="D17" s="49"/>
    </row>
    <row r="18" spans="1:6" x14ac:dyDescent="0.25">
      <c r="A18" s="11" t="s">
        <v>62</v>
      </c>
      <c r="B18" s="2">
        <v>12</v>
      </c>
      <c r="C18" s="45" t="s">
        <v>11</v>
      </c>
      <c r="D18" s="46"/>
    </row>
    <row r="19" spans="1:6" x14ac:dyDescent="0.25">
      <c r="A19" s="11" t="s">
        <v>62</v>
      </c>
      <c r="B19" s="2">
        <v>13</v>
      </c>
      <c r="C19" s="45" t="s">
        <v>12</v>
      </c>
      <c r="D19" s="46"/>
    </row>
    <row r="20" spans="1:6" x14ac:dyDescent="0.25">
      <c r="A20" s="11" t="s">
        <v>62</v>
      </c>
      <c r="B20" s="2">
        <v>14</v>
      </c>
      <c r="C20" s="45" t="s">
        <v>13</v>
      </c>
      <c r="D20" s="46"/>
    </row>
    <row r="21" spans="1:6" s="4" customFormat="1" x14ac:dyDescent="0.25">
      <c r="A21" s="11" t="s">
        <v>62</v>
      </c>
      <c r="B21" s="2">
        <v>15</v>
      </c>
      <c r="C21" s="63" t="s">
        <v>14</v>
      </c>
      <c r="D21" s="46"/>
    </row>
    <row r="22" spans="1:6" s="4" customFormat="1" x14ac:dyDescent="0.25">
      <c r="A22" s="11" t="s">
        <v>62</v>
      </c>
      <c r="B22" s="2">
        <v>16</v>
      </c>
      <c r="C22" s="63" t="s">
        <v>98</v>
      </c>
      <c r="D22" s="64"/>
      <c r="F22" s="10"/>
    </row>
    <row r="23" spans="1:6" x14ac:dyDescent="0.25">
      <c r="A23" s="11" t="s">
        <v>62</v>
      </c>
      <c r="B23" s="2">
        <v>17</v>
      </c>
      <c r="C23" s="63" t="s">
        <v>15</v>
      </c>
      <c r="D23" s="64"/>
    </row>
    <row r="24" spans="1:6" x14ac:dyDescent="0.25">
      <c r="A24" s="11" t="s">
        <v>62</v>
      </c>
      <c r="B24" s="2">
        <v>18</v>
      </c>
      <c r="C24" s="63" t="s">
        <v>99</v>
      </c>
      <c r="D24" s="64"/>
    </row>
    <row r="25" spans="1:6" x14ac:dyDescent="0.25">
      <c r="A25" s="11" t="s">
        <v>62</v>
      </c>
      <c r="B25" s="2">
        <v>19</v>
      </c>
      <c r="C25" s="45" t="s">
        <v>17</v>
      </c>
      <c r="D25" s="46"/>
    </row>
    <row r="26" spans="1:6" x14ac:dyDescent="0.25">
      <c r="A26" s="11" t="s">
        <v>62</v>
      </c>
      <c r="B26" s="2">
        <v>20</v>
      </c>
      <c r="C26" s="45" t="s">
        <v>18</v>
      </c>
      <c r="D26" s="46"/>
    </row>
    <row r="27" spans="1:6" x14ac:dyDescent="0.25">
      <c r="A27" s="11" t="s">
        <v>62</v>
      </c>
      <c r="B27" s="2">
        <v>21</v>
      </c>
      <c r="C27" s="45" t="s">
        <v>15</v>
      </c>
      <c r="D27" s="46"/>
    </row>
    <row r="28" spans="1:6" x14ac:dyDescent="0.25">
      <c r="A28" s="11" t="s">
        <v>62</v>
      </c>
      <c r="B28" s="2">
        <v>22</v>
      </c>
      <c r="C28" s="45" t="s">
        <v>16</v>
      </c>
      <c r="D28" s="46"/>
    </row>
    <row r="29" spans="1:6" x14ac:dyDescent="0.25">
      <c r="A29" s="11" t="s">
        <v>62</v>
      </c>
      <c r="B29" s="2">
        <v>23</v>
      </c>
      <c r="C29" s="45" t="s">
        <v>17</v>
      </c>
      <c r="D29" s="46"/>
    </row>
    <row r="30" spans="1:6" x14ac:dyDescent="0.25">
      <c r="A30" s="11" t="s">
        <v>62</v>
      </c>
      <c r="B30" s="2">
        <v>24</v>
      </c>
      <c r="C30" s="45" t="s">
        <v>96</v>
      </c>
      <c r="D30" s="46"/>
    </row>
    <row r="31" spans="1:6" x14ac:dyDescent="0.25">
      <c r="A31" s="11" t="s">
        <v>62</v>
      </c>
      <c r="B31" s="2">
        <v>25</v>
      </c>
      <c r="C31" s="45" t="s">
        <v>15</v>
      </c>
      <c r="D31" s="46"/>
    </row>
    <row r="32" spans="1:6" x14ac:dyDescent="0.25">
      <c r="A32" s="11" t="s">
        <v>62</v>
      </c>
      <c r="B32" s="2">
        <v>26</v>
      </c>
      <c r="C32" s="45" t="s">
        <v>19</v>
      </c>
      <c r="D32" s="46"/>
    </row>
    <row r="33" spans="1:4" x14ac:dyDescent="0.25">
      <c r="A33" s="11" t="s">
        <v>62</v>
      </c>
      <c r="B33" s="2">
        <v>27</v>
      </c>
      <c r="C33" s="45" t="s">
        <v>17</v>
      </c>
      <c r="D33" s="46"/>
    </row>
    <row r="34" spans="1:4" x14ac:dyDescent="0.25">
      <c r="A34" s="11" t="s">
        <v>62</v>
      </c>
      <c r="B34" s="2">
        <v>28</v>
      </c>
      <c r="C34" s="45" t="s">
        <v>18</v>
      </c>
      <c r="D34" s="46"/>
    </row>
    <row r="35" spans="1:4" x14ac:dyDescent="0.25">
      <c r="A35" s="60" t="s">
        <v>71</v>
      </c>
      <c r="B35" s="60"/>
      <c r="C35" s="60"/>
      <c r="D35" s="60"/>
    </row>
    <row r="36" spans="1:4" x14ac:dyDescent="0.25">
      <c r="A36" s="11" t="s">
        <v>62</v>
      </c>
      <c r="B36" s="2">
        <v>29</v>
      </c>
      <c r="C36" s="45" t="s">
        <v>20</v>
      </c>
      <c r="D36" s="46"/>
    </row>
    <row r="37" spans="1:4" x14ac:dyDescent="0.25">
      <c r="A37" s="11" t="s">
        <v>62</v>
      </c>
      <c r="B37" s="2">
        <v>30</v>
      </c>
      <c r="C37" s="61" t="s">
        <v>112</v>
      </c>
      <c r="D37" s="62"/>
    </row>
    <row r="38" spans="1:4" x14ac:dyDescent="0.25">
      <c r="A38" s="11" t="s">
        <v>62</v>
      </c>
      <c r="B38" s="2">
        <v>31</v>
      </c>
      <c r="C38" s="2" t="s">
        <v>21</v>
      </c>
      <c r="D38" s="14" t="s">
        <v>64</v>
      </c>
    </row>
    <row r="39" spans="1:4" x14ac:dyDescent="0.25">
      <c r="A39" s="57" t="s">
        <v>22</v>
      </c>
      <c r="B39" s="58"/>
      <c r="C39" s="59"/>
      <c r="D39" s="15">
        <f>(($D$3+2)*20)</f>
        <v>40</v>
      </c>
    </row>
    <row r="40" spans="1:4" x14ac:dyDescent="0.25">
      <c r="A40" s="57" t="s">
        <v>23</v>
      </c>
      <c r="B40" s="58"/>
      <c r="C40" s="59"/>
      <c r="D40" s="15">
        <f>(($D$3+2)*20)</f>
        <v>40</v>
      </c>
    </row>
    <row r="41" spans="1:4" x14ac:dyDescent="0.25">
      <c r="A41" s="18"/>
      <c r="B41" s="19"/>
      <c r="C41" s="19" t="s">
        <v>66</v>
      </c>
      <c r="D41" s="15">
        <f>SUM(D39:D40)</f>
        <v>80</v>
      </c>
    </row>
    <row r="42" spans="1:4" x14ac:dyDescent="0.25">
      <c r="A42" s="11" t="s">
        <v>62</v>
      </c>
      <c r="B42" s="2">
        <v>32</v>
      </c>
      <c r="C42" s="45" t="s">
        <v>24</v>
      </c>
      <c r="D42" s="46"/>
    </row>
    <row r="43" spans="1:4" x14ac:dyDescent="0.25">
      <c r="A43" s="11" t="s">
        <v>62</v>
      </c>
      <c r="B43" s="2">
        <v>33</v>
      </c>
      <c r="C43" s="45" t="s">
        <v>25</v>
      </c>
      <c r="D43" s="46"/>
    </row>
    <row r="44" spans="1:4" x14ac:dyDescent="0.25">
      <c r="A44" s="11" t="s">
        <v>62</v>
      </c>
      <c r="B44" s="2">
        <v>34</v>
      </c>
      <c r="C44" s="45" t="s">
        <v>26</v>
      </c>
      <c r="D44" s="46"/>
    </row>
    <row r="45" spans="1:4" x14ac:dyDescent="0.25">
      <c r="A45" s="11" t="s">
        <v>62</v>
      </c>
      <c r="B45" s="2">
        <v>35</v>
      </c>
      <c r="C45" s="63" t="s">
        <v>100</v>
      </c>
      <c r="D45" s="64"/>
    </row>
    <row r="46" spans="1:4" x14ac:dyDescent="0.25">
      <c r="A46" s="11" t="s">
        <v>62</v>
      </c>
      <c r="B46" s="2">
        <v>36</v>
      </c>
      <c r="C46" s="45" t="s">
        <v>27</v>
      </c>
      <c r="D46" s="46"/>
    </row>
    <row r="47" spans="1:4" x14ac:dyDescent="0.25">
      <c r="A47" s="11" t="s">
        <v>62</v>
      </c>
      <c r="B47" s="2">
        <v>37</v>
      </c>
      <c r="C47" s="45" t="s">
        <v>81</v>
      </c>
      <c r="D47" s="46"/>
    </row>
    <row r="48" spans="1:4" x14ac:dyDescent="0.25">
      <c r="A48" s="11" t="s">
        <v>62</v>
      </c>
      <c r="B48" s="2">
        <v>38</v>
      </c>
      <c r="C48" s="45" t="s">
        <v>28</v>
      </c>
      <c r="D48" s="46"/>
    </row>
    <row r="49" spans="1:6" x14ac:dyDescent="0.25">
      <c r="A49" s="11" t="s">
        <v>62</v>
      </c>
      <c r="B49" s="2">
        <v>39</v>
      </c>
      <c r="C49" s="63" t="s">
        <v>74</v>
      </c>
      <c r="D49" s="46"/>
    </row>
    <row r="50" spans="1:6" x14ac:dyDescent="0.25">
      <c r="A50" s="11" t="s">
        <v>62</v>
      </c>
      <c r="B50" s="2">
        <v>40</v>
      </c>
      <c r="C50" s="45" t="s">
        <v>29</v>
      </c>
      <c r="D50" s="46"/>
    </row>
    <row r="51" spans="1:6" x14ac:dyDescent="0.25">
      <c r="A51" s="2"/>
      <c r="B51" s="2"/>
      <c r="C51" s="80" t="s">
        <v>30</v>
      </c>
      <c r="D51" s="80"/>
    </row>
    <row r="52" spans="1:6" x14ac:dyDescent="0.25">
      <c r="F52" s="9"/>
    </row>
    <row r="54" spans="1:6" x14ac:dyDescent="0.25">
      <c r="C54" s="7"/>
    </row>
    <row r="55" spans="1:6" x14ac:dyDescent="0.25">
      <c r="C55" s="8"/>
    </row>
    <row r="57" spans="1:6" x14ac:dyDescent="0.25">
      <c r="A57" s="77" t="s">
        <v>101</v>
      </c>
      <c r="B57" s="78"/>
      <c r="C57" s="78"/>
      <c r="D57" s="79"/>
    </row>
    <row r="58" spans="1:6" x14ac:dyDescent="0.25">
      <c r="A58" s="60" t="s">
        <v>72</v>
      </c>
      <c r="B58" s="60"/>
      <c r="C58" s="60"/>
      <c r="D58" s="60"/>
    </row>
    <row r="59" spans="1:6" x14ac:dyDescent="0.25">
      <c r="A59" s="11" t="s">
        <v>62</v>
      </c>
      <c r="B59" s="2">
        <v>41</v>
      </c>
      <c r="C59" s="45" t="s">
        <v>31</v>
      </c>
      <c r="D59" s="46"/>
    </row>
    <row r="60" spans="1:6" x14ac:dyDescent="0.25">
      <c r="A60" s="11" t="s">
        <v>62</v>
      </c>
      <c r="B60" s="2">
        <v>42</v>
      </c>
      <c r="C60" s="45" t="s">
        <v>32</v>
      </c>
      <c r="D60" s="46"/>
    </row>
    <row r="61" spans="1:6" x14ac:dyDescent="0.25">
      <c r="A61" s="11" t="s">
        <v>62</v>
      </c>
      <c r="B61" s="2">
        <v>43</v>
      </c>
      <c r="C61" s="63" t="s">
        <v>102</v>
      </c>
      <c r="D61" s="64"/>
    </row>
    <row r="62" spans="1:6" x14ac:dyDescent="0.25">
      <c r="A62" s="11" t="s">
        <v>62</v>
      </c>
      <c r="B62" s="2">
        <v>44</v>
      </c>
      <c r="C62" s="45" t="s">
        <v>33</v>
      </c>
      <c r="D62" s="46"/>
    </row>
    <row r="63" spans="1:6" x14ac:dyDescent="0.25">
      <c r="A63" s="11" t="s">
        <v>62</v>
      </c>
      <c r="B63" s="2">
        <v>45</v>
      </c>
      <c r="C63" s="45" t="s">
        <v>34</v>
      </c>
      <c r="D63" s="46"/>
    </row>
    <row r="64" spans="1:6" x14ac:dyDescent="0.25">
      <c r="A64" s="11" t="s">
        <v>62</v>
      </c>
      <c r="B64" s="2">
        <v>46</v>
      </c>
      <c r="C64" s="45" t="s">
        <v>35</v>
      </c>
      <c r="D64" s="46"/>
    </row>
    <row r="65" spans="1:4" x14ac:dyDescent="0.25">
      <c r="A65" s="11" t="s">
        <v>62</v>
      </c>
      <c r="B65" s="2">
        <v>47</v>
      </c>
      <c r="C65" s="3" t="s">
        <v>36</v>
      </c>
      <c r="D65" s="6" t="s">
        <v>3</v>
      </c>
    </row>
    <row r="66" spans="1:4" x14ac:dyDescent="0.25">
      <c r="A66" s="70" t="s">
        <v>37</v>
      </c>
      <c r="B66" s="71"/>
      <c r="C66" s="72"/>
      <c r="D66" s="17">
        <f>(($D$3+3)*40.8)</f>
        <v>122.39999999999999</v>
      </c>
    </row>
    <row r="67" spans="1:4" x14ac:dyDescent="0.25">
      <c r="A67" s="70" t="s">
        <v>23</v>
      </c>
      <c r="B67" s="71"/>
      <c r="C67" s="72"/>
      <c r="D67" s="17">
        <f>(($D$3+3)*44.2)</f>
        <v>132.60000000000002</v>
      </c>
    </row>
    <row r="68" spans="1:4" x14ac:dyDescent="0.25">
      <c r="A68" s="20"/>
      <c r="B68" s="21"/>
      <c r="C68" s="21" t="s">
        <v>65</v>
      </c>
      <c r="D68" s="17">
        <f>SUM(D66:D67)</f>
        <v>255</v>
      </c>
    </row>
    <row r="69" spans="1:4" x14ac:dyDescent="0.25">
      <c r="A69" s="11" t="s">
        <v>62</v>
      </c>
      <c r="B69" s="2">
        <v>48</v>
      </c>
      <c r="C69" s="45" t="s">
        <v>38</v>
      </c>
      <c r="D69" s="46"/>
    </row>
    <row r="70" spans="1:4" x14ac:dyDescent="0.25">
      <c r="A70" s="11" t="s">
        <v>62</v>
      </c>
      <c r="B70" s="2">
        <v>49</v>
      </c>
      <c r="C70" s="45" t="s">
        <v>39</v>
      </c>
      <c r="D70" s="46"/>
    </row>
    <row r="71" spans="1:4" x14ac:dyDescent="0.25">
      <c r="A71" s="11" t="s">
        <v>62</v>
      </c>
      <c r="B71" s="2">
        <v>50</v>
      </c>
      <c r="C71" s="45" t="s">
        <v>40</v>
      </c>
      <c r="D71" s="46"/>
    </row>
    <row r="72" spans="1:4" x14ac:dyDescent="0.25">
      <c r="A72" s="11" t="s">
        <v>62</v>
      </c>
      <c r="B72" s="2">
        <v>51</v>
      </c>
      <c r="C72" s="63" t="s">
        <v>103</v>
      </c>
      <c r="D72" s="64"/>
    </row>
    <row r="73" spans="1:4" x14ac:dyDescent="0.25">
      <c r="A73" s="11" t="s">
        <v>62</v>
      </c>
      <c r="B73" s="2">
        <v>52</v>
      </c>
      <c r="C73" s="63" t="s">
        <v>41</v>
      </c>
      <c r="D73" s="64"/>
    </row>
    <row r="74" spans="1:4" x14ac:dyDescent="0.25">
      <c r="A74" s="11" t="s">
        <v>62</v>
      </c>
      <c r="B74" s="2">
        <v>53</v>
      </c>
      <c r="C74" s="63" t="s">
        <v>104</v>
      </c>
      <c r="D74" s="64"/>
    </row>
    <row r="75" spans="1:4" x14ac:dyDescent="0.25">
      <c r="A75" s="11" t="s">
        <v>62</v>
      </c>
      <c r="B75" s="2">
        <v>54</v>
      </c>
      <c r="C75" s="63" t="s">
        <v>43</v>
      </c>
      <c r="D75" s="64"/>
    </row>
    <row r="76" spans="1:4" x14ac:dyDescent="0.25">
      <c r="A76" s="11" t="s">
        <v>62</v>
      </c>
      <c r="B76" s="2">
        <v>55</v>
      </c>
      <c r="C76" s="63" t="s">
        <v>39</v>
      </c>
      <c r="D76" s="64"/>
    </row>
    <row r="77" spans="1:4" x14ac:dyDescent="0.25">
      <c r="A77" s="11" t="s">
        <v>62</v>
      </c>
      <c r="B77" s="2">
        <v>56</v>
      </c>
      <c r="C77" s="63" t="s">
        <v>40</v>
      </c>
      <c r="D77" s="64"/>
    </row>
    <row r="78" spans="1:4" x14ac:dyDescent="0.25">
      <c r="A78" s="11" t="s">
        <v>62</v>
      </c>
      <c r="B78" s="2">
        <v>57</v>
      </c>
      <c r="C78" s="50" t="s">
        <v>44</v>
      </c>
      <c r="D78" s="64"/>
    </row>
    <row r="79" spans="1:4" x14ac:dyDescent="0.25">
      <c r="A79" s="11" t="s">
        <v>62</v>
      </c>
      <c r="B79" s="2">
        <v>58</v>
      </c>
      <c r="C79" s="63" t="s">
        <v>98</v>
      </c>
      <c r="D79" s="64"/>
    </row>
    <row r="80" spans="1:4" x14ac:dyDescent="0.25">
      <c r="A80" s="11" t="s">
        <v>62</v>
      </c>
      <c r="B80" s="2">
        <v>59</v>
      </c>
      <c r="C80" s="63" t="s">
        <v>45</v>
      </c>
      <c r="D80" s="64"/>
    </row>
    <row r="81" spans="1:4" x14ac:dyDescent="0.25">
      <c r="A81" s="11" t="s">
        <v>62</v>
      </c>
      <c r="B81" s="2">
        <v>60</v>
      </c>
      <c r="C81" s="63" t="s">
        <v>105</v>
      </c>
      <c r="D81" s="64"/>
    </row>
    <row r="82" spans="1:4" x14ac:dyDescent="0.25">
      <c r="A82" s="11" t="s">
        <v>62</v>
      </c>
      <c r="B82" s="2">
        <v>61</v>
      </c>
      <c r="C82" s="45" t="s">
        <v>47</v>
      </c>
      <c r="D82" s="46"/>
    </row>
    <row r="83" spans="1:4" x14ac:dyDescent="0.25">
      <c r="A83" s="11" t="s">
        <v>62</v>
      </c>
      <c r="B83" s="2">
        <v>62</v>
      </c>
      <c r="C83" s="45" t="s">
        <v>46</v>
      </c>
      <c r="D83" s="46"/>
    </row>
    <row r="84" spans="1:4" x14ac:dyDescent="0.25">
      <c r="A84" s="11" t="s">
        <v>62</v>
      </c>
      <c r="B84" s="2">
        <v>63</v>
      </c>
      <c r="C84" s="45" t="s">
        <v>47</v>
      </c>
      <c r="D84" s="46"/>
    </row>
    <row r="85" spans="1:4" x14ac:dyDescent="0.25">
      <c r="A85" s="11" t="s">
        <v>62</v>
      </c>
      <c r="B85" s="2">
        <v>64</v>
      </c>
      <c r="C85" s="45" t="s">
        <v>48</v>
      </c>
      <c r="D85" s="46"/>
    </row>
    <row r="86" spans="1:4" x14ac:dyDescent="0.25">
      <c r="A86" s="11" t="s">
        <v>62</v>
      </c>
      <c r="B86" s="2">
        <v>65</v>
      </c>
      <c r="C86" s="45" t="s">
        <v>49</v>
      </c>
      <c r="D86" s="46"/>
    </row>
    <row r="87" spans="1:4" x14ac:dyDescent="0.25">
      <c r="A87" s="11" t="s">
        <v>62</v>
      </c>
      <c r="B87" s="2">
        <v>66</v>
      </c>
      <c r="C87" s="45" t="s">
        <v>50</v>
      </c>
      <c r="D87" s="46"/>
    </row>
    <row r="88" spans="1:4" x14ac:dyDescent="0.25">
      <c r="A88" s="11" t="s">
        <v>62</v>
      </c>
      <c r="B88" s="2">
        <v>67</v>
      </c>
      <c r="C88" s="45" t="s">
        <v>51</v>
      </c>
      <c r="D88" s="46"/>
    </row>
    <row r="89" spans="1:4" x14ac:dyDescent="0.25">
      <c r="A89" s="11" t="s">
        <v>62</v>
      </c>
      <c r="B89" s="2">
        <v>68</v>
      </c>
      <c r="C89" s="45" t="s">
        <v>52</v>
      </c>
      <c r="D89" s="46"/>
    </row>
    <row r="90" spans="1:4" x14ac:dyDescent="0.25">
      <c r="A90" s="11" t="s">
        <v>62</v>
      </c>
      <c r="B90" s="2">
        <v>69</v>
      </c>
      <c r="C90" s="63" t="s">
        <v>106</v>
      </c>
      <c r="D90" s="64"/>
    </row>
    <row r="91" spans="1:4" x14ac:dyDescent="0.25">
      <c r="A91" s="11" t="s">
        <v>62</v>
      </c>
      <c r="B91" s="2">
        <v>70</v>
      </c>
      <c r="C91" s="45" t="s">
        <v>53</v>
      </c>
      <c r="D91" s="46"/>
    </row>
    <row r="92" spans="1:4" x14ac:dyDescent="0.25">
      <c r="A92" s="2"/>
      <c r="B92" s="80" t="s">
        <v>54</v>
      </c>
      <c r="C92" s="80"/>
      <c r="D92" s="80"/>
    </row>
    <row r="93" spans="1:4" x14ac:dyDescent="0.25">
      <c r="A93" s="75" t="s">
        <v>55</v>
      </c>
      <c r="B93" s="75"/>
      <c r="C93" s="75"/>
      <c r="D93" s="75"/>
    </row>
    <row r="94" spans="1:4" x14ac:dyDescent="0.25">
      <c r="A94" s="12" t="s">
        <v>62</v>
      </c>
      <c r="B94" s="13">
        <v>71</v>
      </c>
      <c r="C94" s="5" t="s">
        <v>56</v>
      </c>
      <c r="D94" s="2"/>
    </row>
    <row r="95" spans="1:4" x14ac:dyDescent="0.25">
      <c r="A95" s="12" t="s">
        <v>62</v>
      </c>
      <c r="B95" s="13">
        <v>72</v>
      </c>
      <c r="C95" s="45" t="s">
        <v>57</v>
      </c>
      <c r="D95" s="46"/>
    </row>
    <row r="96" spans="1:4" x14ac:dyDescent="0.25">
      <c r="A96" s="12" t="s">
        <v>62</v>
      </c>
      <c r="B96" s="13">
        <v>73</v>
      </c>
      <c r="C96" s="45" t="s">
        <v>58</v>
      </c>
      <c r="D96" s="46"/>
    </row>
    <row r="97" spans="1:4" x14ac:dyDescent="0.25">
      <c r="A97" s="12" t="s">
        <v>62</v>
      </c>
      <c r="B97" s="13">
        <v>74</v>
      </c>
      <c r="C97" s="63" t="s">
        <v>107</v>
      </c>
      <c r="D97" s="64"/>
    </row>
    <row r="98" spans="1:4" x14ac:dyDescent="0.25">
      <c r="A98" s="12" t="s">
        <v>62</v>
      </c>
      <c r="B98" s="13">
        <v>75</v>
      </c>
      <c r="C98" s="45" t="s">
        <v>59</v>
      </c>
      <c r="D98" s="46"/>
    </row>
    <row r="99" spans="1:4" x14ac:dyDescent="0.25">
      <c r="A99" s="12" t="s">
        <v>62</v>
      </c>
      <c r="B99" s="13">
        <v>76</v>
      </c>
      <c r="C99" s="45" t="s">
        <v>86</v>
      </c>
      <c r="D99" s="46"/>
    </row>
    <row r="100" spans="1:4" x14ac:dyDescent="0.25">
      <c r="A100" s="12" t="s">
        <v>62</v>
      </c>
      <c r="B100" s="13">
        <v>77</v>
      </c>
      <c r="C100" s="45" t="s">
        <v>60</v>
      </c>
      <c r="D100" s="46"/>
    </row>
    <row r="101" spans="1:4" x14ac:dyDescent="0.25">
      <c r="A101" s="12" t="s">
        <v>62</v>
      </c>
      <c r="B101" s="13">
        <v>78</v>
      </c>
      <c r="C101" s="45" t="s">
        <v>61</v>
      </c>
      <c r="D101" s="46"/>
    </row>
    <row r="102" spans="1:4" x14ac:dyDescent="0.25">
      <c r="A102" s="12" t="s">
        <v>62</v>
      </c>
      <c r="B102" s="13">
        <v>79</v>
      </c>
      <c r="C102" s="45" t="s">
        <v>84</v>
      </c>
      <c r="D102" s="46"/>
    </row>
    <row r="103" spans="1:4" x14ac:dyDescent="0.25">
      <c r="A103" s="12" t="s">
        <v>62</v>
      </c>
      <c r="B103" s="13">
        <v>80</v>
      </c>
      <c r="C103" s="50" t="s">
        <v>87</v>
      </c>
      <c r="D103" s="46"/>
    </row>
    <row r="104" spans="1:4" x14ac:dyDescent="0.25">
      <c r="A104" s="12" t="s">
        <v>62</v>
      </c>
      <c r="B104" s="13">
        <v>81</v>
      </c>
      <c r="C104" s="50" t="s">
        <v>85</v>
      </c>
      <c r="D104" s="46"/>
    </row>
    <row r="105" spans="1:4" x14ac:dyDescent="0.25">
      <c r="A105" s="12" t="s">
        <v>62</v>
      </c>
      <c r="B105" s="13">
        <v>82</v>
      </c>
      <c r="C105" s="50" t="s">
        <v>88</v>
      </c>
      <c r="D105" s="46"/>
    </row>
    <row r="106" spans="1:4" x14ac:dyDescent="0.25">
      <c r="A106" s="12" t="s">
        <v>62</v>
      </c>
      <c r="B106" s="13">
        <v>83</v>
      </c>
      <c r="C106" s="50" t="s">
        <v>89</v>
      </c>
      <c r="D106" s="46"/>
    </row>
    <row r="107" spans="1:4" x14ac:dyDescent="0.25">
      <c r="A107" s="12" t="s">
        <v>62</v>
      </c>
      <c r="B107" s="38">
        <v>84</v>
      </c>
      <c r="C107" s="39" t="s">
        <v>63</v>
      </c>
      <c r="D107" s="39"/>
    </row>
    <row r="108" spans="1:4" x14ac:dyDescent="0.25">
      <c r="A108" s="12"/>
      <c r="B108" s="38"/>
      <c r="C108" s="40" t="s">
        <v>121</v>
      </c>
      <c r="D108" s="41"/>
    </row>
    <row r="109" spans="1:4" x14ac:dyDescent="0.25">
      <c r="A109" s="12"/>
      <c r="B109" s="38"/>
      <c r="C109" s="40" t="s">
        <v>122</v>
      </c>
      <c r="D109" s="42">
        <f>(1000*D108)/20</f>
        <v>0</v>
      </c>
    </row>
    <row r="110" spans="1:4" x14ac:dyDescent="0.25">
      <c r="A110" s="12"/>
      <c r="B110" s="38"/>
      <c r="C110" s="40" t="s">
        <v>123</v>
      </c>
      <c r="D110" s="42">
        <f>1000-D109</f>
        <v>1000</v>
      </c>
    </row>
    <row r="111" spans="1:4" x14ac:dyDescent="0.25">
      <c r="A111" s="12" t="s">
        <v>62</v>
      </c>
      <c r="B111" s="38">
        <v>85</v>
      </c>
      <c r="C111" s="73" t="s">
        <v>90</v>
      </c>
      <c r="D111" s="74"/>
    </row>
    <row r="112" spans="1:4" x14ac:dyDescent="0.25">
      <c r="A112" s="12" t="s">
        <v>62</v>
      </c>
      <c r="B112" s="38">
        <v>86</v>
      </c>
      <c r="C112" s="73" t="s">
        <v>91</v>
      </c>
      <c r="D112" s="74"/>
    </row>
    <row r="113" spans="1:4" x14ac:dyDescent="0.25">
      <c r="A113" s="12" t="s">
        <v>62</v>
      </c>
      <c r="B113" s="13">
        <v>87</v>
      </c>
      <c r="C113" s="51" t="s">
        <v>125</v>
      </c>
      <c r="D113" s="52"/>
    </row>
    <row r="114" spans="1:4" x14ac:dyDescent="0.25">
      <c r="A114" s="12" t="s">
        <v>62</v>
      </c>
      <c r="B114" s="13">
        <v>88</v>
      </c>
      <c r="C114" s="51" t="s">
        <v>128</v>
      </c>
      <c r="D114" s="52"/>
    </row>
    <row r="115" spans="1:4" x14ac:dyDescent="0.25">
      <c r="A115" s="12" t="s">
        <v>62</v>
      </c>
      <c r="B115" s="13">
        <v>89</v>
      </c>
      <c r="C115" s="51" t="s">
        <v>129</v>
      </c>
      <c r="D115" s="52"/>
    </row>
    <row r="116" spans="1:4" x14ac:dyDescent="0.25">
      <c r="A116" s="12" t="s">
        <v>62</v>
      </c>
      <c r="B116" s="13">
        <v>90</v>
      </c>
      <c r="C116" s="53" t="s">
        <v>130</v>
      </c>
      <c r="D116" s="54"/>
    </row>
    <row r="117" spans="1:4" x14ac:dyDescent="0.25">
      <c r="A117" s="12" t="s">
        <v>62</v>
      </c>
      <c r="B117" s="13">
        <v>91</v>
      </c>
      <c r="C117" s="55" t="s">
        <v>126</v>
      </c>
      <c r="D117" s="55"/>
    </row>
    <row r="118" spans="1:4" x14ac:dyDescent="0.25">
      <c r="A118" s="12" t="s">
        <v>62</v>
      </c>
      <c r="B118" s="13">
        <v>92</v>
      </c>
      <c r="C118" s="50" t="s">
        <v>92</v>
      </c>
      <c r="D118" s="56"/>
    </row>
    <row r="119" spans="1:4" x14ac:dyDescent="0.25">
      <c r="A119" s="12" t="s">
        <v>62</v>
      </c>
      <c r="B119" s="13">
        <v>93</v>
      </c>
      <c r="C119" s="50" t="s">
        <v>94</v>
      </c>
      <c r="D119" s="56"/>
    </row>
    <row r="120" spans="1:4" x14ac:dyDescent="0.25">
      <c r="A120" s="12" t="s">
        <v>62</v>
      </c>
      <c r="B120" s="13">
        <v>94</v>
      </c>
      <c r="C120" s="50" t="s">
        <v>93</v>
      </c>
      <c r="D120" s="46"/>
    </row>
    <row r="121" spans="1:4" x14ac:dyDescent="0.25">
      <c r="A121" s="12" t="s">
        <v>62</v>
      </c>
      <c r="B121" s="13">
        <v>95</v>
      </c>
      <c r="C121" s="50" t="s">
        <v>95</v>
      </c>
      <c r="D121" s="46"/>
    </row>
    <row r="122" spans="1:4" x14ac:dyDescent="0.25">
      <c r="C122" s="7" t="s">
        <v>127</v>
      </c>
    </row>
  </sheetData>
  <mergeCells count="103">
    <mergeCell ref="A1:D1"/>
    <mergeCell ref="A57:D57"/>
    <mergeCell ref="B92:D92"/>
    <mergeCell ref="C51:D51"/>
    <mergeCell ref="A58:D58"/>
    <mergeCell ref="C91:D91"/>
    <mergeCell ref="C90:D90"/>
    <mergeCell ref="C89:D89"/>
    <mergeCell ref="C88:D88"/>
    <mergeCell ref="C87:D87"/>
    <mergeCell ref="C86:D86"/>
    <mergeCell ref="C85:D85"/>
    <mergeCell ref="C81:D81"/>
    <mergeCell ref="C80:D80"/>
    <mergeCell ref="C79:D79"/>
    <mergeCell ref="C77:D77"/>
    <mergeCell ref="C103:D103"/>
    <mergeCell ref="C60:D60"/>
    <mergeCell ref="C106:D106"/>
    <mergeCell ref="C111:D111"/>
    <mergeCell ref="C78:D78"/>
    <mergeCell ref="C74:D74"/>
    <mergeCell ref="C73:D73"/>
    <mergeCell ref="C105:D105"/>
    <mergeCell ref="C76:D76"/>
    <mergeCell ref="C75:D75"/>
    <mergeCell ref="C84:D84"/>
    <mergeCell ref="C83:D83"/>
    <mergeCell ref="C82:D82"/>
    <mergeCell ref="C104:D104"/>
    <mergeCell ref="A93:D93"/>
    <mergeCell ref="C95:D95"/>
    <mergeCell ref="C96:D96"/>
    <mergeCell ref="C97:D97"/>
    <mergeCell ref="C98:D98"/>
    <mergeCell ref="C99:D99"/>
    <mergeCell ref="C100:D100"/>
    <mergeCell ref="C101:D101"/>
    <mergeCell ref="C102:D102"/>
    <mergeCell ref="C7:D7"/>
    <mergeCell ref="C6:D6"/>
    <mergeCell ref="C5:D5"/>
    <mergeCell ref="C4:D4"/>
    <mergeCell ref="C24:D24"/>
    <mergeCell ref="C23:D23"/>
    <mergeCell ref="C22:D22"/>
    <mergeCell ref="C21:D21"/>
    <mergeCell ref="A9:C9"/>
    <mergeCell ref="A10:C10"/>
    <mergeCell ref="C16:D16"/>
    <mergeCell ref="C15:D15"/>
    <mergeCell ref="C14:D14"/>
    <mergeCell ref="C13:D13"/>
    <mergeCell ref="C12:D12"/>
    <mergeCell ref="C20:D20"/>
    <mergeCell ref="C121:D121"/>
    <mergeCell ref="A39:C39"/>
    <mergeCell ref="C37:D37"/>
    <mergeCell ref="C47:D47"/>
    <mergeCell ref="C46:D46"/>
    <mergeCell ref="C45:D45"/>
    <mergeCell ref="C33:D33"/>
    <mergeCell ref="C43:D43"/>
    <mergeCell ref="C44:D44"/>
    <mergeCell ref="C42:D42"/>
    <mergeCell ref="C36:D36"/>
    <mergeCell ref="C34:D34"/>
    <mergeCell ref="C59:D59"/>
    <mergeCell ref="C50:D50"/>
    <mergeCell ref="C49:D49"/>
    <mergeCell ref="A66:C66"/>
    <mergeCell ref="C72:D72"/>
    <mergeCell ref="C71:D71"/>
    <mergeCell ref="C70:D70"/>
    <mergeCell ref="C69:D69"/>
    <mergeCell ref="C64:D64"/>
    <mergeCell ref="A67:C67"/>
    <mergeCell ref="C48:D48"/>
    <mergeCell ref="C63:D63"/>
    <mergeCell ref="C19:D19"/>
    <mergeCell ref="C18:D18"/>
    <mergeCell ref="A17:D17"/>
    <mergeCell ref="C25:D25"/>
    <mergeCell ref="C120:D120"/>
    <mergeCell ref="C113:D113"/>
    <mergeCell ref="C114:D114"/>
    <mergeCell ref="C115:D115"/>
    <mergeCell ref="C116:D116"/>
    <mergeCell ref="C117:D117"/>
    <mergeCell ref="C118:D118"/>
    <mergeCell ref="C119:D119"/>
    <mergeCell ref="C31:D31"/>
    <mergeCell ref="C32:D32"/>
    <mergeCell ref="A40:C40"/>
    <mergeCell ref="A35:D35"/>
    <mergeCell ref="C29:D29"/>
    <mergeCell ref="C28:D28"/>
    <mergeCell ref="C27:D27"/>
    <mergeCell ref="C26:D26"/>
    <mergeCell ref="C30:D30"/>
    <mergeCell ref="C62:D62"/>
    <mergeCell ref="C61:D61"/>
    <mergeCell ref="C112:D112"/>
  </mergeCells>
  <pageMargins left="0.25" right="0.25" top="0.75" bottom="0.75" header="0.3" footer="0.3"/>
  <pageSetup scale="75" fitToHeight="0" orientation="portrait" r:id="rId1"/>
  <rowBreaks count="1" manualBreakCount="1">
    <brk id="5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48AE8-DE58-4E5D-B0B7-36318C3818EE}">
  <dimension ref="A1:F114"/>
  <sheetViews>
    <sheetView tabSelected="1" workbookViewId="0">
      <selection activeCell="A10" sqref="A10:C10"/>
    </sheetView>
  </sheetViews>
  <sheetFormatPr defaultColWidth="9.140625" defaultRowHeight="15.75" x14ac:dyDescent="0.25"/>
  <cols>
    <col min="1" max="1" width="4.28515625" style="1" customWidth="1"/>
    <col min="2" max="2" width="3.28515625" style="1" bestFit="1" customWidth="1"/>
    <col min="3" max="3" width="91.5703125" style="1" customWidth="1"/>
    <col min="4" max="4" width="25.7109375" style="1" customWidth="1"/>
    <col min="5" max="5" width="15.140625" style="1" customWidth="1"/>
    <col min="6" max="16384" width="9.140625" style="1"/>
  </cols>
  <sheetData>
    <row r="1" spans="1:4" x14ac:dyDescent="0.25">
      <c r="A1" s="88" t="s">
        <v>116</v>
      </c>
      <c r="B1" s="88"/>
      <c r="C1" s="88"/>
      <c r="D1" s="88"/>
    </row>
    <row r="2" spans="1:4" x14ac:dyDescent="0.25">
      <c r="A2" s="89" t="s">
        <v>70</v>
      </c>
      <c r="B2" s="90"/>
      <c r="C2" s="91"/>
      <c r="D2" s="36" t="s">
        <v>114</v>
      </c>
    </row>
    <row r="3" spans="1:4" x14ac:dyDescent="0.25">
      <c r="A3" s="11" t="s">
        <v>62</v>
      </c>
      <c r="B3" s="2">
        <v>1</v>
      </c>
      <c r="C3" s="32" t="s">
        <v>0</v>
      </c>
      <c r="D3" s="37"/>
    </row>
    <row r="4" spans="1:4" x14ac:dyDescent="0.25">
      <c r="A4" s="11" t="s">
        <v>62</v>
      </c>
      <c r="B4" s="2">
        <v>2</v>
      </c>
      <c r="C4" s="61" t="s">
        <v>69</v>
      </c>
      <c r="D4" s="65"/>
    </row>
    <row r="5" spans="1:4" x14ac:dyDescent="0.25">
      <c r="A5" s="11" t="s">
        <v>62</v>
      </c>
      <c r="B5" s="2">
        <v>3</v>
      </c>
      <c r="C5" s="67" t="s">
        <v>67</v>
      </c>
      <c r="D5" s="65"/>
    </row>
    <row r="6" spans="1:4" x14ac:dyDescent="0.25">
      <c r="A6" s="11" t="s">
        <v>62</v>
      </c>
      <c r="B6" s="2">
        <v>4</v>
      </c>
      <c r="C6" s="66" t="s">
        <v>68</v>
      </c>
      <c r="D6" s="65"/>
    </row>
    <row r="7" spans="1:4" x14ac:dyDescent="0.25">
      <c r="A7" s="11" t="s">
        <v>62</v>
      </c>
      <c r="B7" s="2">
        <v>5</v>
      </c>
      <c r="C7" s="61" t="s">
        <v>1</v>
      </c>
      <c r="D7" s="65"/>
    </row>
    <row r="8" spans="1:4" x14ac:dyDescent="0.25">
      <c r="A8" s="11" t="s">
        <v>62</v>
      </c>
      <c r="B8" s="2">
        <v>6</v>
      </c>
      <c r="C8" s="2" t="s">
        <v>2</v>
      </c>
      <c r="D8" s="6" t="s">
        <v>3</v>
      </c>
    </row>
    <row r="9" spans="1:4" x14ac:dyDescent="0.25">
      <c r="A9" s="57" t="s">
        <v>4</v>
      </c>
      <c r="B9" s="58"/>
      <c r="C9" s="59"/>
      <c r="D9" s="16">
        <f>(($D$3+3)*10)</f>
        <v>30</v>
      </c>
    </row>
    <row r="10" spans="1:4" x14ac:dyDescent="0.25">
      <c r="A10" s="57" t="s">
        <v>5</v>
      </c>
      <c r="B10" s="58"/>
      <c r="C10" s="59"/>
      <c r="D10" s="16">
        <f>(($D$3+3)*10)</f>
        <v>30</v>
      </c>
    </row>
    <row r="11" spans="1:4" x14ac:dyDescent="0.25">
      <c r="A11" s="22"/>
      <c r="B11" s="23"/>
      <c r="C11" s="23" t="s">
        <v>66</v>
      </c>
      <c r="D11" s="16">
        <f>SUM(D9:D10)</f>
        <v>60</v>
      </c>
    </row>
    <row r="12" spans="1:4" x14ac:dyDescent="0.25">
      <c r="A12" s="11" t="s">
        <v>62</v>
      </c>
      <c r="B12" s="2">
        <v>7</v>
      </c>
      <c r="C12" s="61" t="s">
        <v>6</v>
      </c>
      <c r="D12" s="65"/>
    </row>
    <row r="13" spans="1:4" x14ac:dyDescent="0.25">
      <c r="A13" s="11" t="s">
        <v>62</v>
      </c>
      <c r="B13" s="2">
        <v>8</v>
      </c>
      <c r="C13" s="61" t="s">
        <v>7</v>
      </c>
      <c r="D13" s="65"/>
    </row>
    <row r="14" spans="1:4" x14ac:dyDescent="0.25">
      <c r="A14" s="11" t="s">
        <v>62</v>
      </c>
      <c r="B14" s="2">
        <v>9</v>
      </c>
      <c r="C14" s="61" t="s">
        <v>8</v>
      </c>
      <c r="D14" s="65"/>
    </row>
    <row r="15" spans="1:4" x14ac:dyDescent="0.25">
      <c r="A15" s="11" t="s">
        <v>62</v>
      </c>
      <c r="B15" s="2">
        <v>10</v>
      </c>
      <c r="C15" s="68" t="s">
        <v>73</v>
      </c>
      <c r="D15" s="65"/>
    </row>
    <row r="16" spans="1:4" x14ac:dyDescent="0.25">
      <c r="A16" s="11" t="s">
        <v>62</v>
      </c>
      <c r="B16" s="2">
        <v>11</v>
      </c>
      <c r="C16" s="68" t="s">
        <v>9</v>
      </c>
      <c r="D16" s="69"/>
    </row>
    <row r="17" spans="1:6" x14ac:dyDescent="0.25">
      <c r="A17" s="47" t="s">
        <v>10</v>
      </c>
      <c r="B17" s="48"/>
      <c r="C17" s="48"/>
      <c r="D17" s="49"/>
    </row>
    <row r="18" spans="1:6" x14ac:dyDescent="0.25">
      <c r="A18" s="11" t="s">
        <v>62</v>
      </c>
      <c r="B18" s="2">
        <v>12</v>
      </c>
      <c r="C18" s="45" t="s">
        <v>11</v>
      </c>
      <c r="D18" s="46"/>
    </row>
    <row r="19" spans="1:6" x14ac:dyDescent="0.25">
      <c r="A19" s="11" t="s">
        <v>62</v>
      </c>
      <c r="B19" s="2">
        <v>13</v>
      </c>
      <c r="C19" s="45" t="s">
        <v>12</v>
      </c>
      <c r="D19" s="46"/>
    </row>
    <row r="20" spans="1:6" x14ac:dyDescent="0.25">
      <c r="A20" s="11" t="s">
        <v>62</v>
      </c>
      <c r="B20" s="2">
        <v>14</v>
      </c>
      <c r="C20" s="45" t="s">
        <v>13</v>
      </c>
      <c r="D20" s="46"/>
    </row>
    <row r="21" spans="1:6" s="4" customFormat="1" x14ac:dyDescent="0.25">
      <c r="A21" s="11" t="s">
        <v>62</v>
      </c>
      <c r="B21" s="2">
        <v>15</v>
      </c>
      <c r="C21" s="63" t="s">
        <v>14</v>
      </c>
      <c r="D21" s="46"/>
    </row>
    <row r="22" spans="1:6" s="4" customFormat="1" x14ac:dyDescent="0.25">
      <c r="A22" s="11" t="s">
        <v>62</v>
      </c>
      <c r="B22" s="2">
        <v>16</v>
      </c>
      <c r="C22" s="63" t="s">
        <v>98</v>
      </c>
      <c r="D22" s="64"/>
      <c r="F22" s="10"/>
    </row>
    <row r="23" spans="1:6" x14ac:dyDescent="0.25">
      <c r="A23" s="11" t="s">
        <v>62</v>
      </c>
      <c r="B23" s="2">
        <v>17</v>
      </c>
      <c r="C23" s="45" t="s">
        <v>15</v>
      </c>
      <c r="D23" s="46"/>
    </row>
    <row r="24" spans="1:6" x14ac:dyDescent="0.25">
      <c r="A24" s="11" t="s">
        <v>62</v>
      </c>
      <c r="B24" s="2">
        <v>18</v>
      </c>
      <c r="C24" s="63" t="s">
        <v>99</v>
      </c>
      <c r="D24" s="64"/>
    </row>
    <row r="25" spans="1:6" x14ac:dyDescent="0.25">
      <c r="A25" s="11" t="s">
        <v>62</v>
      </c>
      <c r="B25" s="2">
        <v>19</v>
      </c>
      <c r="C25" s="45" t="s">
        <v>17</v>
      </c>
      <c r="D25" s="46"/>
    </row>
    <row r="26" spans="1:6" x14ac:dyDescent="0.25">
      <c r="A26" s="11" t="s">
        <v>62</v>
      </c>
      <c r="B26" s="2">
        <v>20</v>
      </c>
      <c r="C26" s="45" t="s">
        <v>18</v>
      </c>
      <c r="D26" s="46"/>
    </row>
    <row r="27" spans="1:6" x14ac:dyDescent="0.25">
      <c r="A27" s="11" t="s">
        <v>62</v>
      </c>
      <c r="B27" s="2">
        <v>21</v>
      </c>
      <c r="C27" s="45" t="s">
        <v>15</v>
      </c>
      <c r="D27" s="46"/>
    </row>
    <row r="28" spans="1:6" x14ac:dyDescent="0.25">
      <c r="A28" s="11" t="s">
        <v>62</v>
      </c>
      <c r="B28" s="2">
        <v>22</v>
      </c>
      <c r="C28" s="45" t="s">
        <v>16</v>
      </c>
      <c r="D28" s="46"/>
    </row>
    <row r="29" spans="1:6" x14ac:dyDescent="0.25">
      <c r="A29" s="11" t="s">
        <v>62</v>
      </c>
      <c r="B29" s="2">
        <v>23</v>
      </c>
      <c r="C29" s="45" t="s">
        <v>17</v>
      </c>
      <c r="D29" s="46"/>
    </row>
    <row r="30" spans="1:6" x14ac:dyDescent="0.25">
      <c r="A30" s="11" t="s">
        <v>62</v>
      </c>
      <c r="B30" s="2">
        <v>24</v>
      </c>
      <c r="C30" s="45" t="s">
        <v>18</v>
      </c>
      <c r="D30" s="46"/>
    </row>
    <row r="31" spans="1:6" x14ac:dyDescent="0.25">
      <c r="A31" s="11" t="s">
        <v>62</v>
      </c>
      <c r="B31" s="2">
        <v>25</v>
      </c>
      <c r="C31" s="45" t="s">
        <v>15</v>
      </c>
      <c r="D31" s="46"/>
    </row>
    <row r="32" spans="1:6" x14ac:dyDescent="0.25">
      <c r="A32" s="11" t="s">
        <v>62</v>
      </c>
      <c r="B32" s="2">
        <v>26</v>
      </c>
      <c r="C32" s="45" t="s">
        <v>19</v>
      </c>
      <c r="D32" s="46"/>
    </row>
    <row r="33" spans="1:4" x14ac:dyDescent="0.25">
      <c r="A33" s="11" t="s">
        <v>62</v>
      </c>
      <c r="B33" s="2">
        <v>27</v>
      </c>
      <c r="C33" s="45" t="s">
        <v>17</v>
      </c>
      <c r="D33" s="46"/>
    </row>
    <row r="34" spans="1:4" x14ac:dyDescent="0.25">
      <c r="A34" s="11" t="s">
        <v>62</v>
      </c>
      <c r="B34" s="2">
        <v>28</v>
      </c>
      <c r="C34" s="45" t="s">
        <v>18</v>
      </c>
      <c r="D34" s="46"/>
    </row>
    <row r="35" spans="1:4" x14ac:dyDescent="0.25">
      <c r="A35" s="60" t="s">
        <v>71</v>
      </c>
      <c r="B35" s="60"/>
      <c r="C35" s="60"/>
      <c r="D35" s="60"/>
    </row>
    <row r="36" spans="1:4" x14ac:dyDescent="0.25">
      <c r="A36" s="11" t="s">
        <v>62</v>
      </c>
      <c r="B36" s="2">
        <v>29</v>
      </c>
      <c r="C36" s="45" t="s">
        <v>20</v>
      </c>
      <c r="D36" s="46"/>
    </row>
    <row r="37" spans="1:4" x14ac:dyDescent="0.25">
      <c r="A37" s="11" t="s">
        <v>62</v>
      </c>
      <c r="B37" s="2">
        <v>30</v>
      </c>
      <c r="C37" s="68" t="s">
        <v>117</v>
      </c>
      <c r="D37" s="69"/>
    </row>
    <row r="38" spans="1:4" x14ac:dyDescent="0.25">
      <c r="A38" s="11" t="s">
        <v>62</v>
      </c>
      <c r="B38" s="2">
        <v>31</v>
      </c>
      <c r="C38" s="2" t="s">
        <v>21</v>
      </c>
      <c r="D38" s="14" t="s">
        <v>64</v>
      </c>
    </row>
    <row r="39" spans="1:4" x14ac:dyDescent="0.25">
      <c r="A39" s="57" t="s">
        <v>22</v>
      </c>
      <c r="B39" s="58"/>
      <c r="C39" s="59"/>
      <c r="D39" s="15">
        <f>(($D$3+2)*20)</f>
        <v>40</v>
      </c>
    </row>
    <row r="40" spans="1:4" x14ac:dyDescent="0.25">
      <c r="A40" s="57" t="s">
        <v>23</v>
      </c>
      <c r="B40" s="58"/>
      <c r="C40" s="59"/>
      <c r="D40" s="15">
        <f>(($D$3+2)*20)</f>
        <v>40</v>
      </c>
    </row>
    <row r="41" spans="1:4" x14ac:dyDescent="0.25">
      <c r="A41" s="22"/>
      <c r="B41" s="23"/>
      <c r="C41" s="23" t="s">
        <v>66</v>
      </c>
      <c r="D41" s="15">
        <f>SUM(D39:D40)</f>
        <v>80</v>
      </c>
    </row>
    <row r="42" spans="1:4" x14ac:dyDescent="0.25">
      <c r="A42" s="11" t="s">
        <v>62</v>
      </c>
      <c r="B42" s="2">
        <v>32</v>
      </c>
      <c r="C42" s="45" t="s">
        <v>24</v>
      </c>
      <c r="D42" s="46"/>
    </row>
    <row r="43" spans="1:4" x14ac:dyDescent="0.25">
      <c r="A43" s="11" t="s">
        <v>62</v>
      </c>
      <c r="B43" s="2">
        <v>33</v>
      </c>
      <c r="C43" s="45" t="s">
        <v>25</v>
      </c>
      <c r="D43" s="46"/>
    </row>
    <row r="44" spans="1:4" x14ac:dyDescent="0.25">
      <c r="A44" s="11" t="s">
        <v>62</v>
      </c>
      <c r="B44" s="2">
        <v>34</v>
      </c>
      <c r="C44" s="45" t="s">
        <v>26</v>
      </c>
      <c r="D44" s="46"/>
    </row>
    <row r="45" spans="1:4" x14ac:dyDescent="0.25">
      <c r="A45" s="11" t="s">
        <v>62</v>
      </c>
      <c r="B45" s="2">
        <v>35</v>
      </c>
      <c r="C45" s="63" t="s">
        <v>100</v>
      </c>
      <c r="D45" s="64"/>
    </row>
    <row r="46" spans="1:4" x14ac:dyDescent="0.25">
      <c r="A46" s="11" t="s">
        <v>62</v>
      </c>
      <c r="B46" s="2">
        <v>36</v>
      </c>
      <c r="C46" s="45" t="s">
        <v>27</v>
      </c>
      <c r="D46" s="46"/>
    </row>
    <row r="47" spans="1:4" x14ac:dyDescent="0.25">
      <c r="A47" s="11" t="s">
        <v>62</v>
      </c>
      <c r="B47" s="2">
        <v>37</v>
      </c>
      <c r="C47" s="45" t="s">
        <v>81</v>
      </c>
      <c r="D47" s="46"/>
    </row>
    <row r="48" spans="1:4" x14ac:dyDescent="0.25">
      <c r="A48" s="11" t="s">
        <v>62</v>
      </c>
      <c r="B48" s="2">
        <v>38</v>
      </c>
      <c r="C48" s="45" t="s">
        <v>28</v>
      </c>
      <c r="D48" s="46"/>
    </row>
    <row r="49" spans="1:6" x14ac:dyDescent="0.25">
      <c r="A49" s="11" t="s">
        <v>62</v>
      </c>
      <c r="B49" s="2">
        <v>39</v>
      </c>
      <c r="C49" s="63" t="s">
        <v>74</v>
      </c>
      <c r="D49" s="46"/>
    </row>
    <row r="50" spans="1:6" x14ac:dyDescent="0.25">
      <c r="A50" s="11" t="s">
        <v>62</v>
      </c>
      <c r="B50" s="2">
        <v>40</v>
      </c>
      <c r="C50" s="45" t="s">
        <v>29</v>
      </c>
      <c r="D50" s="46"/>
    </row>
    <row r="51" spans="1:6" x14ac:dyDescent="0.25">
      <c r="A51" s="2"/>
      <c r="B51" s="2"/>
      <c r="C51" s="80" t="s">
        <v>30</v>
      </c>
      <c r="D51" s="80"/>
    </row>
    <row r="52" spans="1:6" x14ac:dyDescent="0.25">
      <c r="F52" s="9"/>
    </row>
    <row r="54" spans="1:6" x14ac:dyDescent="0.25">
      <c r="C54" s="7"/>
    </row>
    <row r="55" spans="1:6" x14ac:dyDescent="0.25">
      <c r="C55" s="8"/>
    </row>
    <row r="57" spans="1:6" x14ac:dyDescent="0.25">
      <c r="A57" s="77" t="s">
        <v>118</v>
      </c>
      <c r="B57" s="78"/>
      <c r="C57" s="78"/>
      <c r="D57" s="79"/>
    </row>
    <row r="58" spans="1:6" x14ac:dyDescent="0.25">
      <c r="A58" s="60" t="s">
        <v>72</v>
      </c>
      <c r="B58" s="60"/>
      <c r="C58" s="60"/>
      <c r="D58" s="60"/>
    </row>
    <row r="59" spans="1:6" x14ac:dyDescent="0.25">
      <c r="A59" s="11" t="s">
        <v>62</v>
      </c>
      <c r="B59" s="2">
        <v>41</v>
      </c>
      <c r="C59" s="45" t="s">
        <v>31</v>
      </c>
      <c r="D59" s="46"/>
    </row>
    <row r="60" spans="1:6" x14ac:dyDescent="0.25">
      <c r="A60" s="11" t="s">
        <v>62</v>
      </c>
      <c r="B60" s="2">
        <v>42</v>
      </c>
      <c r="C60" s="45" t="s">
        <v>32</v>
      </c>
      <c r="D60" s="46"/>
    </row>
    <row r="61" spans="1:6" x14ac:dyDescent="0.25">
      <c r="A61" s="11" t="s">
        <v>62</v>
      </c>
      <c r="B61" s="2">
        <v>43</v>
      </c>
      <c r="C61" s="63" t="s">
        <v>102</v>
      </c>
      <c r="D61" s="64"/>
    </row>
    <row r="62" spans="1:6" x14ac:dyDescent="0.25">
      <c r="A62" s="11" t="s">
        <v>62</v>
      </c>
      <c r="B62" s="2">
        <v>44</v>
      </c>
      <c r="C62" s="45" t="s">
        <v>33</v>
      </c>
      <c r="D62" s="46"/>
    </row>
    <row r="63" spans="1:6" x14ac:dyDescent="0.25">
      <c r="A63" s="11" t="s">
        <v>62</v>
      </c>
      <c r="B63" s="2">
        <v>45</v>
      </c>
      <c r="C63" s="45" t="s">
        <v>34</v>
      </c>
      <c r="D63" s="46"/>
    </row>
    <row r="64" spans="1:6" x14ac:dyDescent="0.25">
      <c r="A64" s="11" t="s">
        <v>62</v>
      </c>
      <c r="B64" s="2">
        <v>46</v>
      </c>
      <c r="C64" s="45" t="s">
        <v>35</v>
      </c>
      <c r="D64" s="46"/>
    </row>
    <row r="65" spans="1:4" x14ac:dyDescent="0.25">
      <c r="A65" s="11" t="s">
        <v>62</v>
      </c>
      <c r="B65" s="2">
        <v>47</v>
      </c>
      <c r="C65" s="3" t="s">
        <v>36</v>
      </c>
      <c r="D65" s="6" t="s">
        <v>3</v>
      </c>
    </row>
    <row r="66" spans="1:4" x14ac:dyDescent="0.25">
      <c r="A66" s="70" t="s">
        <v>37</v>
      </c>
      <c r="B66" s="71"/>
      <c r="C66" s="72"/>
      <c r="D66" s="17">
        <f>(($D$3+3)*40.8)</f>
        <v>122.39999999999999</v>
      </c>
    </row>
    <row r="67" spans="1:4" x14ac:dyDescent="0.25">
      <c r="A67" s="70" t="s">
        <v>23</v>
      </c>
      <c r="B67" s="71"/>
      <c r="C67" s="72"/>
      <c r="D67" s="17">
        <f>(($D$3+3)*44.2)</f>
        <v>132.60000000000002</v>
      </c>
    </row>
    <row r="68" spans="1:4" x14ac:dyDescent="0.25">
      <c r="A68" s="24"/>
      <c r="B68" s="25"/>
      <c r="C68" s="25" t="s">
        <v>65</v>
      </c>
      <c r="D68" s="17">
        <f>SUM(D66:D67)</f>
        <v>255</v>
      </c>
    </row>
    <row r="69" spans="1:4" x14ac:dyDescent="0.25">
      <c r="A69" s="11" t="s">
        <v>62</v>
      </c>
      <c r="B69" s="2">
        <v>48</v>
      </c>
      <c r="C69" s="45" t="s">
        <v>38</v>
      </c>
      <c r="D69" s="46"/>
    </row>
    <row r="70" spans="1:4" x14ac:dyDescent="0.25">
      <c r="A70" s="11" t="s">
        <v>62</v>
      </c>
      <c r="B70" s="2">
        <v>49</v>
      </c>
      <c r="C70" s="45" t="s">
        <v>39</v>
      </c>
      <c r="D70" s="46"/>
    </row>
    <row r="71" spans="1:4" x14ac:dyDescent="0.25">
      <c r="A71" s="11" t="s">
        <v>62</v>
      </c>
      <c r="B71" s="2">
        <v>50</v>
      </c>
      <c r="C71" s="45" t="s">
        <v>40</v>
      </c>
      <c r="D71" s="46"/>
    </row>
    <row r="72" spans="1:4" x14ac:dyDescent="0.25">
      <c r="A72" s="11" t="s">
        <v>62</v>
      </c>
      <c r="B72" s="2">
        <v>51</v>
      </c>
      <c r="C72" s="63" t="s">
        <v>103</v>
      </c>
      <c r="D72" s="64"/>
    </row>
    <row r="73" spans="1:4" x14ac:dyDescent="0.25">
      <c r="A73" s="11" t="s">
        <v>62</v>
      </c>
      <c r="B73" s="2">
        <v>52</v>
      </c>
      <c r="C73" s="45" t="s">
        <v>41</v>
      </c>
      <c r="D73" s="46"/>
    </row>
    <row r="74" spans="1:4" x14ac:dyDescent="0.25">
      <c r="A74" s="11" t="s">
        <v>62</v>
      </c>
      <c r="B74" s="2">
        <v>53</v>
      </c>
      <c r="C74" s="45" t="s">
        <v>42</v>
      </c>
      <c r="D74" s="46"/>
    </row>
    <row r="75" spans="1:4" x14ac:dyDescent="0.25">
      <c r="A75" s="11" t="s">
        <v>62</v>
      </c>
      <c r="B75" s="2">
        <v>54</v>
      </c>
      <c r="C75" s="63" t="s">
        <v>43</v>
      </c>
      <c r="D75" s="46"/>
    </row>
    <row r="76" spans="1:4" x14ac:dyDescent="0.25">
      <c r="A76" s="11" t="s">
        <v>62</v>
      </c>
      <c r="B76" s="2">
        <v>55</v>
      </c>
      <c r="C76" s="45" t="s">
        <v>39</v>
      </c>
      <c r="D76" s="46"/>
    </row>
    <row r="77" spans="1:4" x14ac:dyDescent="0.25">
      <c r="A77" s="11" t="s">
        <v>62</v>
      </c>
      <c r="B77" s="2">
        <v>56</v>
      </c>
      <c r="C77" s="45" t="s">
        <v>40</v>
      </c>
      <c r="D77" s="46"/>
    </row>
    <row r="78" spans="1:4" x14ac:dyDescent="0.25">
      <c r="A78" s="11" t="s">
        <v>62</v>
      </c>
      <c r="B78" s="2">
        <v>57</v>
      </c>
      <c r="C78" s="87" t="s">
        <v>44</v>
      </c>
      <c r="D78" s="46"/>
    </row>
    <row r="79" spans="1:4" x14ac:dyDescent="0.25">
      <c r="A79" s="11" t="s">
        <v>62</v>
      </c>
      <c r="B79" s="2">
        <v>58</v>
      </c>
      <c r="C79" s="63" t="s">
        <v>98</v>
      </c>
      <c r="D79" s="64"/>
    </row>
    <row r="80" spans="1:4" x14ac:dyDescent="0.25">
      <c r="A80" s="11" t="s">
        <v>62</v>
      </c>
      <c r="B80" s="2">
        <v>59</v>
      </c>
      <c r="C80" s="45" t="s">
        <v>45</v>
      </c>
      <c r="D80" s="46"/>
    </row>
    <row r="81" spans="1:4" x14ac:dyDescent="0.25">
      <c r="A81" s="11" t="s">
        <v>62</v>
      </c>
      <c r="B81" s="2">
        <v>60</v>
      </c>
      <c r="C81" s="45" t="s">
        <v>46</v>
      </c>
      <c r="D81" s="46"/>
    </row>
    <row r="82" spans="1:4" x14ac:dyDescent="0.25">
      <c r="A82" s="11" t="s">
        <v>62</v>
      </c>
      <c r="B82" s="2">
        <v>61</v>
      </c>
      <c r="C82" s="45" t="s">
        <v>47</v>
      </c>
      <c r="D82" s="46"/>
    </row>
    <row r="83" spans="1:4" x14ac:dyDescent="0.25">
      <c r="A83" s="11" t="s">
        <v>62</v>
      </c>
      <c r="B83" s="2">
        <v>62</v>
      </c>
      <c r="C83" s="45" t="s">
        <v>46</v>
      </c>
      <c r="D83" s="46"/>
    </row>
    <row r="84" spans="1:4" x14ac:dyDescent="0.25">
      <c r="A84" s="11" t="s">
        <v>62</v>
      </c>
      <c r="B84" s="2">
        <v>63</v>
      </c>
      <c r="C84" s="45" t="s">
        <v>47</v>
      </c>
      <c r="D84" s="46"/>
    </row>
    <row r="85" spans="1:4" x14ac:dyDescent="0.25">
      <c r="A85" s="11" t="s">
        <v>62</v>
      </c>
      <c r="B85" s="2">
        <v>64</v>
      </c>
      <c r="C85" s="45" t="s">
        <v>48</v>
      </c>
      <c r="D85" s="46"/>
    </row>
    <row r="86" spans="1:4" x14ac:dyDescent="0.25">
      <c r="A86" s="11" t="s">
        <v>62</v>
      </c>
      <c r="B86" s="2">
        <v>65</v>
      </c>
      <c r="C86" s="45" t="s">
        <v>49</v>
      </c>
      <c r="D86" s="46"/>
    </row>
    <row r="87" spans="1:4" x14ac:dyDescent="0.25">
      <c r="A87" s="11" t="s">
        <v>62</v>
      </c>
      <c r="B87" s="2">
        <v>66</v>
      </c>
      <c r="C87" s="45" t="s">
        <v>50</v>
      </c>
      <c r="D87" s="46"/>
    </row>
    <row r="88" spans="1:4" x14ac:dyDescent="0.25">
      <c r="A88" s="11" t="s">
        <v>62</v>
      </c>
      <c r="B88" s="2">
        <v>67</v>
      </c>
      <c r="C88" s="45" t="s">
        <v>51</v>
      </c>
      <c r="D88" s="46"/>
    </row>
    <row r="89" spans="1:4" x14ac:dyDescent="0.25">
      <c r="A89" s="11" t="s">
        <v>62</v>
      </c>
      <c r="B89" s="2">
        <v>68</v>
      </c>
      <c r="C89" s="45" t="s">
        <v>52</v>
      </c>
      <c r="D89" s="46"/>
    </row>
    <row r="90" spans="1:4" x14ac:dyDescent="0.25">
      <c r="A90" s="11" t="s">
        <v>62</v>
      </c>
      <c r="B90" s="2">
        <v>69</v>
      </c>
      <c r="C90" s="63" t="s">
        <v>106</v>
      </c>
      <c r="D90" s="64"/>
    </row>
    <row r="91" spans="1:4" x14ac:dyDescent="0.25">
      <c r="A91" s="11" t="s">
        <v>62</v>
      </c>
      <c r="B91" s="2">
        <v>70</v>
      </c>
      <c r="C91" s="45" t="s">
        <v>53</v>
      </c>
      <c r="D91" s="46"/>
    </row>
    <row r="92" spans="1:4" x14ac:dyDescent="0.25">
      <c r="A92" s="2"/>
      <c r="B92" s="80" t="s">
        <v>54</v>
      </c>
      <c r="C92" s="80"/>
      <c r="D92" s="80"/>
    </row>
    <row r="93" spans="1:4" x14ac:dyDescent="0.25">
      <c r="A93" s="75" t="s">
        <v>55</v>
      </c>
      <c r="B93" s="75"/>
      <c r="C93" s="75"/>
      <c r="D93" s="75"/>
    </row>
    <row r="94" spans="1:4" customFormat="1" x14ac:dyDescent="0.25">
      <c r="A94" s="30" t="s">
        <v>62</v>
      </c>
      <c r="B94" s="31">
        <v>71</v>
      </c>
      <c r="C94" s="63" t="s">
        <v>108</v>
      </c>
      <c r="D94" s="64"/>
    </row>
    <row r="95" spans="1:4" customFormat="1" x14ac:dyDescent="0.25">
      <c r="A95" s="30" t="s">
        <v>62</v>
      </c>
      <c r="B95" s="31">
        <v>72</v>
      </c>
      <c r="C95" s="45" t="s">
        <v>59</v>
      </c>
      <c r="D95" s="85"/>
    </row>
    <row r="96" spans="1:4" customFormat="1" x14ac:dyDescent="0.25">
      <c r="A96" s="30" t="s">
        <v>62</v>
      </c>
      <c r="B96" s="31">
        <v>73</v>
      </c>
      <c r="C96" s="45" t="s">
        <v>109</v>
      </c>
      <c r="D96" s="85"/>
    </row>
    <row r="97" spans="1:4" customFormat="1" x14ac:dyDescent="0.25">
      <c r="A97" s="30" t="s">
        <v>62</v>
      </c>
      <c r="B97" s="31">
        <v>74</v>
      </c>
      <c r="C97" s="45" t="s">
        <v>60</v>
      </c>
      <c r="D97" s="85"/>
    </row>
    <row r="98" spans="1:4" customFormat="1" x14ac:dyDescent="0.25">
      <c r="A98" s="30" t="s">
        <v>62</v>
      </c>
      <c r="B98" s="31">
        <v>75</v>
      </c>
      <c r="C98" s="45" t="s">
        <v>84</v>
      </c>
      <c r="D98" s="46"/>
    </row>
    <row r="99" spans="1:4" customFormat="1" x14ac:dyDescent="0.25">
      <c r="A99" s="12" t="s">
        <v>62</v>
      </c>
      <c r="B99" s="13">
        <v>76</v>
      </c>
      <c r="C99" s="45" t="s">
        <v>119</v>
      </c>
      <c r="D99" s="85"/>
    </row>
    <row r="100" spans="1:4" customFormat="1" x14ac:dyDescent="0.25">
      <c r="A100" s="12" t="s">
        <v>62</v>
      </c>
      <c r="B100" s="13">
        <v>77</v>
      </c>
      <c r="C100" s="86" t="s">
        <v>110</v>
      </c>
      <c r="D100" s="86"/>
    </row>
    <row r="101" spans="1:4" customFormat="1" x14ac:dyDescent="0.25">
      <c r="A101" s="12" t="s">
        <v>62</v>
      </c>
      <c r="B101" s="13"/>
      <c r="C101" s="26" t="s">
        <v>75</v>
      </c>
      <c r="D101" s="43"/>
    </row>
    <row r="102" spans="1:4" customFormat="1" x14ac:dyDescent="0.25">
      <c r="A102" s="12" t="s">
        <v>62</v>
      </c>
      <c r="B102" s="13"/>
      <c r="C102" s="22" t="s">
        <v>76</v>
      </c>
      <c r="D102" s="44">
        <f>(D101*50)/200</f>
        <v>0</v>
      </c>
    </row>
    <row r="103" spans="1:4" customFormat="1" x14ac:dyDescent="0.25">
      <c r="A103" s="12" t="s">
        <v>62</v>
      </c>
      <c r="B103" s="13"/>
      <c r="C103" s="22" t="s">
        <v>77</v>
      </c>
      <c r="D103" s="44">
        <f>50-D102</f>
        <v>50</v>
      </c>
    </row>
    <row r="104" spans="1:4" customFormat="1" x14ac:dyDescent="0.25">
      <c r="A104" s="12" t="s">
        <v>62</v>
      </c>
      <c r="B104" s="13">
        <v>78</v>
      </c>
      <c r="C104" s="82" t="s">
        <v>124</v>
      </c>
      <c r="D104" s="83"/>
    </row>
    <row r="105" spans="1:4" customFormat="1" x14ac:dyDescent="0.25">
      <c r="A105" s="12" t="s">
        <v>62</v>
      </c>
      <c r="B105" s="13">
        <v>79</v>
      </c>
      <c r="C105" s="82" t="s">
        <v>78</v>
      </c>
      <c r="D105" s="83"/>
    </row>
    <row r="106" spans="1:4" customFormat="1" x14ac:dyDescent="0.25">
      <c r="A106" s="12" t="s">
        <v>62</v>
      </c>
      <c r="B106" s="13">
        <v>80</v>
      </c>
      <c r="C106" s="82" t="s">
        <v>83</v>
      </c>
      <c r="D106" s="83"/>
    </row>
    <row r="107" spans="1:4" customFormat="1" x14ac:dyDescent="0.25">
      <c r="A107" s="12" t="s">
        <v>62</v>
      </c>
      <c r="B107" s="13"/>
      <c r="C107" s="27" t="s">
        <v>115</v>
      </c>
      <c r="D107" s="43"/>
    </row>
    <row r="108" spans="1:4" customFormat="1" x14ac:dyDescent="0.25">
      <c r="A108" s="12" t="s">
        <v>62</v>
      </c>
      <c r="B108" s="13"/>
      <c r="C108" s="28" t="s">
        <v>79</v>
      </c>
      <c r="D108" s="44">
        <f>(D107*12.5)/200</f>
        <v>0</v>
      </c>
    </row>
    <row r="109" spans="1:4" customFormat="1" x14ac:dyDescent="0.25">
      <c r="A109" s="12" t="s">
        <v>62</v>
      </c>
      <c r="B109" s="13"/>
      <c r="C109" s="29" t="s">
        <v>77</v>
      </c>
      <c r="D109" s="44">
        <f>12.5-D108</f>
        <v>12.5</v>
      </c>
    </row>
    <row r="110" spans="1:4" customFormat="1" x14ac:dyDescent="0.25">
      <c r="A110" s="12" t="s">
        <v>62</v>
      </c>
      <c r="B110" s="13">
        <v>81</v>
      </c>
      <c r="C110" s="84" t="s">
        <v>126</v>
      </c>
      <c r="D110" s="84"/>
    </row>
    <row r="111" spans="1:4" customFormat="1" x14ac:dyDescent="0.25">
      <c r="A111" s="12" t="s">
        <v>62</v>
      </c>
      <c r="B111" s="13">
        <v>82</v>
      </c>
      <c r="C111" s="81" t="s">
        <v>82</v>
      </c>
      <c r="D111" s="65"/>
    </row>
    <row r="112" spans="1:4" customFormat="1" x14ac:dyDescent="0.25">
      <c r="A112" s="12" t="s">
        <v>62</v>
      </c>
      <c r="B112" s="13">
        <v>83</v>
      </c>
      <c r="C112" s="81" t="s">
        <v>111</v>
      </c>
      <c r="D112" s="65"/>
    </row>
    <row r="113" spans="1:4" customFormat="1" x14ac:dyDescent="0.25">
      <c r="A113" s="12" t="s">
        <v>62</v>
      </c>
      <c r="B113" s="13">
        <v>84</v>
      </c>
      <c r="C113" s="81" t="s">
        <v>80</v>
      </c>
      <c r="D113" s="65"/>
    </row>
    <row r="114" spans="1:4" customFormat="1" x14ac:dyDescent="0.25">
      <c r="A114" s="1"/>
      <c r="B114" s="1"/>
      <c r="C114" s="7" t="s">
        <v>120</v>
      </c>
      <c r="D114" s="1"/>
    </row>
  </sheetData>
  <mergeCells count="95">
    <mergeCell ref="C13:D13"/>
    <mergeCell ref="A1:D1"/>
    <mergeCell ref="C4:D4"/>
    <mergeCell ref="C5:D5"/>
    <mergeCell ref="C6:D6"/>
    <mergeCell ref="C7:D7"/>
    <mergeCell ref="A9:C9"/>
    <mergeCell ref="A10:C10"/>
    <mergeCell ref="C12:D12"/>
    <mergeCell ref="A2:C2"/>
    <mergeCell ref="C37:D37"/>
    <mergeCell ref="C25:D25"/>
    <mergeCell ref="C14:D14"/>
    <mergeCell ref="C15:D15"/>
    <mergeCell ref="C16:D16"/>
    <mergeCell ref="A17:D17"/>
    <mergeCell ref="C18:D18"/>
    <mergeCell ref="C19:D19"/>
    <mergeCell ref="C20:D20"/>
    <mergeCell ref="C21:D21"/>
    <mergeCell ref="C22:D22"/>
    <mergeCell ref="C23:D23"/>
    <mergeCell ref="C24:D24"/>
    <mergeCell ref="C31:D31"/>
    <mergeCell ref="C32:D32"/>
    <mergeCell ref="C34:D34"/>
    <mergeCell ref="A35:D35"/>
    <mergeCell ref="C36:D36"/>
    <mergeCell ref="C26:D26"/>
    <mergeCell ref="C27:D27"/>
    <mergeCell ref="C28:D28"/>
    <mergeCell ref="C29:D29"/>
    <mergeCell ref="C30:D30"/>
    <mergeCell ref="C33:D33"/>
    <mergeCell ref="C51:D51"/>
    <mergeCell ref="A39:C39"/>
    <mergeCell ref="A40:C4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69:D69"/>
    <mergeCell ref="A57:D57"/>
    <mergeCell ref="A58:D58"/>
    <mergeCell ref="C59:D59"/>
    <mergeCell ref="C60:D60"/>
    <mergeCell ref="C61:D61"/>
    <mergeCell ref="C62:D62"/>
    <mergeCell ref="C63:D63"/>
    <mergeCell ref="C64:D64"/>
    <mergeCell ref="A66:C66"/>
    <mergeCell ref="A67:C67"/>
    <mergeCell ref="C81:D81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A93:D93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B92:D92"/>
    <mergeCell ref="C111:D111"/>
    <mergeCell ref="C112:D112"/>
    <mergeCell ref="C113:D113"/>
    <mergeCell ref="C106:D106"/>
    <mergeCell ref="C94:D94"/>
    <mergeCell ref="C110:D110"/>
    <mergeCell ref="C104:D104"/>
    <mergeCell ref="C105:D105"/>
    <mergeCell ref="C95:D95"/>
    <mergeCell ref="C96:D96"/>
    <mergeCell ref="C97:D97"/>
    <mergeCell ref="C99:D99"/>
    <mergeCell ref="C100:D100"/>
    <mergeCell ref="C98:D9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147CAC05253244AA89A7DD330C80FE" ma:contentTypeVersion="57" ma:contentTypeDescription="Create a new document." ma:contentTypeScope="" ma:versionID="b4febcb633dcdbd96c94775129e734f2">
  <xsd:schema xmlns:xsd="http://www.w3.org/2001/XMLSchema" xmlns:xs="http://www.w3.org/2001/XMLSchema" xmlns:p="http://schemas.microsoft.com/office/2006/metadata/properties" xmlns:ns2="6b710c5f-2dc9-4c37-bd29-2e6939e2cde5" xmlns:ns3="7cf1ad24-137d-4da9-be11-d72e8473f7e1" targetNamespace="http://schemas.microsoft.com/office/2006/metadata/properties" ma:root="true" ma:fieldsID="6c1222fbf26748f4b033be2996352230" ns2:_="" ns3:_="">
    <xsd:import namespace="6b710c5f-2dc9-4c37-bd29-2e6939e2cde5"/>
    <xsd:import namespace="7cf1ad24-137d-4da9-be11-d72e8473f7e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10c5f-2dc9-4c37-bd29-2e6939e2cde5" elementFormDefault="qualified">
    <xsd:import namespace="http://schemas.microsoft.com/office/2006/documentManagement/types"/>
    <xsd:import namespace="http://schemas.microsoft.com/office/infopath/2007/PartnerControls"/>
    <xsd:element name="_dlc_DocId" ma:index="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1ad24-137d-4da9-be11-d72e8473f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D521C-DB9E-431E-BBE0-C37F3B6782DD}"/>
</file>

<file path=customXml/itemProps2.xml><?xml version="1.0" encoding="utf-8"?>
<ds:datastoreItem xmlns:ds="http://schemas.openxmlformats.org/officeDocument/2006/customXml" ds:itemID="{62AD6FA7-7C4A-4716-80A2-40FA02E7EB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EE18D-9DFB-45B8-BE7A-D35B38504092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7cf1ad24-137d-4da9-be11-d72e8473f7e1"/>
    <ds:schemaRef ds:uri="6b710c5f-2dc9-4c37-bd29-2e6939e2cde5"/>
  </ds:schemaRefs>
</ds:datastoreItem>
</file>

<file path=customXml/itemProps4.xml><?xml version="1.0" encoding="utf-8"?>
<ds:datastoreItem xmlns:ds="http://schemas.openxmlformats.org/officeDocument/2006/customXml" ds:itemID="{38FCEFDF-5C15-49A9-A0EC-0ED71B7ADB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710c5f-2dc9-4c37-bd29-2e6939e2cde5"/>
    <ds:schemaRef ds:uri="7cf1ad24-137d-4da9-be11-d72e8473f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MiSeq</vt:lpstr>
      <vt:lpstr>iSeq</vt:lpstr>
      <vt:lpstr>MiSeq!Print_Area</vt:lpstr>
    </vt:vector>
  </TitlesOfParts>
  <Manager/>
  <Company>Centers for Disease Control and Prevention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>Truong, Jenny (CDC/OID/NCEZID)</cp:lastModifiedBy>
  <cp:revision/>
  <cp:lastPrinted>2019-04-23T14:29:58Z</cp:lastPrinted>
  <dcterms:created xsi:type="dcterms:W3CDTF">2018-10-03T15:29:13Z</dcterms:created>
  <dcterms:modified xsi:type="dcterms:W3CDTF">2021-03-22T19:13:27Z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_dlc_DocIdItemGuid">
    <vt:lpwstr>425b5854-ffe5-4dfe-adfe-a7e62ddb8bb0</vt:lpwstr>
  </property>
  <property fmtid="{D5CDD505-2E9C-101B-9397-08002B2CF9AE}" pid="4" name="MSIP_Label_7b94a7b8-f06c-4dfe-bdcc-9b548fd58c31_Enabled">
    <vt:lpwstr>true</vt:lpwstr>
  </property>
  <property fmtid="{D5CDD505-2E9C-101B-9397-08002B2CF9AE}" pid="5" name="MSIP_Label_7b94a7b8-f06c-4dfe-bdcc-9b548fd58c31_SetDate">
    <vt:lpwstr>2020-12-07T21:49:38Z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Name">
    <vt:lpwstr>7b94a7b8-f06c-4dfe-bdcc-9b548fd58c31</vt:lpwstr>
  </property>
  <property fmtid="{D5CDD505-2E9C-101B-9397-08002B2CF9AE}" pid="8" name="MSIP_Label_7b94a7b8-f06c-4dfe-bdcc-9b548fd58c31_SiteId">
    <vt:lpwstr>9ce70869-60db-44fd-abe8-d2767077fc8f</vt:lpwstr>
  </property>
  <property fmtid="{D5CDD505-2E9C-101B-9397-08002B2CF9AE}" pid="9" name="MSIP_Label_7b94a7b8-f06c-4dfe-bdcc-9b548fd58c31_ActionId">
    <vt:lpwstr>20079a4e-6b6b-48f0-b47c-1cafc0d4b115</vt:lpwstr>
  </property>
  <property fmtid="{D5CDD505-2E9C-101B-9397-08002B2CF9AE}" pid="10" name="MSIP_Label_7b94a7b8-f06c-4dfe-bdcc-9b548fd58c31_ContentBits">
    <vt:lpwstr>0</vt:lpwstr>
  </property>
  <property fmtid="{D5CDD505-2E9C-101B-9397-08002B2CF9AE}" pid="11" name="Order">
    <vt:r8>5600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